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cma01-my.sharepoint.com/personal/ludovic_cathan_icmagroup_org/Documents/Desktop/SFTR public data/"/>
    </mc:Choice>
  </mc:AlternateContent>
  <xr:revisionPtr revIDLastSave="0" documentId="8_{BB397DE6-B41E-4181-9620-3DE9DB2F0564}" xr6:coauthVersionLast="47" xr6:coauthVersionMax="47" xr10:uidLastSave="{00000000-0000-0000-0000-000000000000}"/>
  <bookViews>
    <workbookView xWindow="-28920" yWindow="-2625" windowWidth="29040" windowHeight="15840" xr2:uid="{00000000-000D-0000-FFFF-FFFF00000000}"/>
  </bookViews>
  <sheets>
    <sheet name="NEWT - EU" sheetId="2" r:id="rId1"/>
    <sheet name="Outstanding - EU" sheetId="5" r:id="rId2"/>
    <sheet name="Images - EU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4" i="3" l="1"/>
  <c r="B43" i="3"/>
  <c r="B42" i="3"/>
  <c r="B41" i="3"/>
  <c r="B30" i="3"/>
  <c r="B29" i="3"/>
  <c r="B28" i="3"/>
  <c r="B19" i="3"/>
  <c r="B18" i="3"/>
  <c r="B17" i="3"/>
  <c r="B16" i="3"/>
  <c r="B6" i="3"/>
  <c r="B5" i="3"/>
  <c r="B4" i="3"/>
  <c r="B3" i="3"/>
  <c r="J29" i="5"/>
  <c r="H29" i="5"/>
  <c r="J28" i="5"/>
  <c r="H28" i="5"/>
  <c r="J27" i="5"/>
  <c r="H27" i="5"/>
  <c r="J26" i="5"/>
  <c r="H26" i="5"/>
  <c r="I23" i="5"/>
  <c r="H23" i="5"/>
  <c r="G23" i="5"/>
  <c r="J22" i="5"/>
  <c r="J23" i="5" s="1"/>
  <c r="H22" i="5"/>
  <c r="J19" i="5"/>
  <c r="H19" i="5"/>
  <c r="J18" i="5"/>
  <c r="J20" i="5" s="1"/>
  <c r="H18" i="5"/>
  <c r="H20" i="5" s="1"/>
  <c r="H15" i="5"/>
  <c r="J14" i="5"/>
  <c r="H14" i="5"/>
  <c r="K13" i="5"/>
  <c r="I13" i="5"/>
  <c r="J13" i="5" s="1"/>
  <c r="G13" i="5"/>
  <c r="H13" i="5" s="1"/>
  <c r="J10" i="5"/>
  <c r="H10" i="5"/>
  <c r="J9" i="5"/>
  <c r="K8" i="5"/>
  <c r="J8" i="5"/>
  <c r="I8" i="5"/>
  <c r="J15" i="5" s="1"/>
  <c r="G8" i="5"/>
  <c r="J7" i="5"/>
  <c r="H7" i="5"/>
  <c r="H8" i="5" s="1"/>
  <c r="J5" i="5"/>
  <c r="H5" i="5"/>
  <c r="H9" i="5" s="1"/>
  <c r="J29" i="2"/>
  <c r="H29" i="2"/>
  <c r="J28" i="2"/>
  <c r="H28" i="2"/>
  <c r="J27" i="2"/>
  <c r="H27" i="2"/>
  <c r="J26" i="2"/>
  <c r="H26" i="2"/>
  <c r="I23" i="2"/>
  <c r="G23" i="2"/>
  <c r="B31" i="3" s="1"/>
  <c r="J22" i="2"/>
  <c r="J23" i="2" s="1"/>
  <c r="H22" i="2"/>
  <c r="H23" i="2" s="1"/>
  <c r="H20" i="2"/>
  <c r="J19" i="2"/>
  <c r="H19" i="2"/>
  <c r="J18" i="2"/>
  <c r="J20" i="2" s="1"/>
  <c r="H18" i="2"/>
  <c r="J14" i="2"/>
  <c r="H14" i="2"/>
  <c r="K13" i="2"/>
  <c r="J13" i="2"/>
  <c r="I13" i="2"/>
  <c r="G13" i="2"/>
  <c r="H13" i="2" s="1"/>
  <c r="J10" i="2"/>
  <c r="H10" i="2"/>
  <c r="K8" i="2"/>
  <c r="J8" i="2"/>
  <c r="I8" i="2"/>
  <c r="J15" i="2" s="1"/>
  <c r="G8" i="2"/>
  <c r="H15" i="2" s="1"/>
  <c r="J7" i="2"/>
  <c r="H7" i="2"/>
  <c r="H8" i="2" s="1"/>
  <c r="J5" i="2"/>
  <c r="J9" i="2" s="1"/>
  <c r="H5" i="2"/>
  <c r="H9" i="2" s="1"/>
</calcChain>
</file>

<file path=xl/sharedStrings.xml><?xml version="1.0" encoding="utf-8"?>
<sst xmlns="http://schemas.openxmlformats.org/spreadsheetml/2006/main" count="83" uniqueCount="46">
  <si>
    <r>
      <rPr>
        <b/>
        <sz val="20"/>
        <rFont val="Calibri"/>
        <family val="2"/>
      </rPr>
      <t xml:space="preserve">SFTR Public Data
</t>
    </r>
    <r>
      <rPr>
        <b/>
        <sz val="9"/>
        <color rgb="FF000000"/>
        <rFont val="Calibri"/>
        <family val="2"/>
      </rPr>
      <t>for week ending 21 October 2022</t>
    </r>
  </si>
  <si>
    <t>Cash Value (Eur mn)</t>
  </si>
  <si>
    <t>Percentage</t>
  </si>
  <si>
    <t>Number Of Transactions</t>
  </si>
  <si>
    <t>Collateral Market Value (Eur mn)*</t>
  </si>
  <si>
    <t>ALL SFTS</t>
  </si>
  <si>
    <t>Total SFT</t>
  </si>
  <si>
    <t>Total Repos</t>
  </si>
  <si>
    <t>Of which</t>
  </si>
  <si>
    <t>Total repurchase transactions (REPO)</t>
  </si>
  <si>
    <t>Total buy/sell-backs (SBSC)</t>
  </si>
  <si>
    <t>Total securities/commodities lending/ borrowing (SLEB)</t>
  </si>
  <si>
    <t>Total margin lending (MGLD)</t>
  </si>
  <si>
    <t>REPOS</t>
  </si>
  <si>
    <t>Cleared Repos</t>
  </si>
  <si>
    <t>Repurchase transactions (REPO)</t>
  </si>
  <si>
    <t>Buy/sell-backs (SBSC)</t>
  </si>
  <si>
    <t>*Percentages of the total in each type of repo</t>
  </si>
  <si>
    <t>Execution Venue</t>
  </si>
  <si>
    <t>EEA-based Trading Venues</t>
  </si>
  <si>
    <t>Non EEA-based Trading Venues</t>
  </si>
  <si>
    <t>OTC</t>
  </si>
  <si>
    <t>of which</t>
  </si>
  <si>
    <t>OTC registered post trade on a Trading Venue (MIC = XOFF)</t>
  </si>
  <si>
    <t>Pure OTC (MIC = XXXX)</t>
  </si>
  <si>
    <t>Counterparties</t>
  </si>
  <si>
    <t>EEA-EEA counterparties</t>
  </si>
  <si>
    <t>EEA-nonEEA counterparties</t>
  </si>
  <si>
    <t>NonEEA - EEA counterparties</t>
  </si>
  <si>
    <t>NonEEA-nonEEA counterparties</t>
  </si>
  <si>
    <t>New Reported Loan Values</t>
  </si>
  <si>
    <t>Repo</t>
  </si>
  <si>
    <t>SBSC</t>
  </si>
  <si>
    <t>SLEB</t>
  </si>
  <si>
    <t>MGLD</t>
  </si>
  <si>
    <t>New Reported Transaction Numbers</t>
  </si>
  <si>
    <t>EEA MIC</t>
  </si>
  <si>
    <t>nEEA MIC</t>
  </si>
  <si>
    <t>XOFF</t>
  </si>
  <si>
    <t>XXXX</t>
  </si>
  <si>
    <t>Location of Counterparties</t>
  </si>
  <si>
    <t>EEA-EEA</t>
  </si>
  <si>
    <t>EEA-nEEA</t>
  </si>
  <si>
    <t>nEEA-EEA</t>
  </si>
  <si>
    <t>nEEA-nEEA</t>
  </si>
  <si>
    <r>
      <rPr>
        <sz val="20"/>
        <rFont val="Calibri"/>
        <family val="2"/>
      </rPr>
      <t>SFTR Public Data</t>
    </r>
    <r>
      <rPr>
        <sz val="11"/>
        <rFont val="Calibri"/>
        <family val="2"/>
      </rPr>
      <t xml:space="preserve">
</t>
    </r>
    <r>
      <rPr>
        <b/>
        <sz val="11"/>
        <rFont val="Calibri"/>
        <family val="2"/>
      </rPr>
      <t>for week ending 21 October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</si>
</sst>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###\ ###\ ###\ ##0.00"/>
    <numFmt numFmtId="165" formatCode="#0.0%"/>
  </numFmts>
  <fonts count="7" x14ac:knownFonts="1">
    <font>
      <sz val="11"/>
      <name val="Calibri"/>
    </font>
    <font>
      <b/>
      <sz val="11"/>
      <name val="Calibri"/>
      <family val="2"/>
    </font>
    <font>
      <sz val="11"/>
      <color rgb="FFFFFFFF"/>
      <name val="Calibri"/>
      <family val="2"/>
    </font>
    <font>
      <b/>
      <sz val="20"/>
      <name val="Calibri"/>
      <family val="2"/>
    </font>
    <font>
      <b/>
      <sz val="9"/>
      <color rgb="FF000000"/>
      <name val="Calibri"/>
      <family val="2"/>
    </font>
    <font>
      <sz val="11"/>
      <name val="Calibri"/>
      <family val="2"/>
    </font>
    <font>
      <sz val="2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CE6F1"/>
      </patternFill>
    </fill>
    <fill>
      <patternFill patternType="solid">
        <fgColor rgb="FF36609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 applyNumberFormat="1" applyFont="1" applyProtection="1"/>
    <xf numFmtId="0" fontId="1" fillId="2" borderId="0" xfId="0" applyNumberFormat="1" applyFont="1" applyFill="1" applyProtection="1"/>
    <xf numFmtId="164" fontId="0" fillId="0" borderId="0" xfId="0" applyNumberFormat="1" applyFont="1" applyProtection="1"/>
    <xf numFmtId="164" fontId="1" fillId="2" borderId="0" xfId="0" applyNumberFormat="1" applyFont="1" applyFill="1" applyProtection="1"/>
    <xf numFmtId="165" fontId="0" fillId="0" borderId="0" xfId="0" applyNumberFormat="1" applyFont="1" applyProtection="1"/>
    <xf numFmtId="165" fontId="1" fillId="2" borderId="0" xfId="0" applyNumberFormat="1" applyFont="1" applyFill="1" applyProtection="1"/>
    <xf numFmtId="0" fontId="0" fillId="0" borderId="0" xfId="0" applyNumberFormat="1" applyFont="1" applyProtection="1"/>
    <xf numFmtId="0" fontId="0" fillId="0" borderId="0" xfId="0" applyNumberFormat="1" applyFont="1" applyAlignment="1" applyProtection="1">
      <alignment horizontal="center" vertical="center" wrapText="1"/>
    </xf>
    <xf numFmtId="164" fontId="0" fillId="0" borderId="0" xfId="0" applyNumberFormat="1" applyFont="1" applyProtection="1"/>
    <xf numFmtId="165" fontId="0" fillId="0" borderId="0" xfId="0" applyNumberFormat="1" applyFont="1" applyProtection="1"/>
    <xf numFmtId="0" fontId="2" fillId="3" borderId="0" xfId="0" applyNumberFormat="1" applyFont="1" applyFill="1" applyProtection="1"/>
    <xf numFmtId="164" fontId="2" fillId="3" borderId="0" xfId="0" applyNumberFormat="1" applyFont="1" applyFill="1" applyProtection="1"/>
    <xf numFmtId="165" fontId="2" fillId="3" borderId="0" xfId="0" applyNumberFormat="1" applyFont="1" applyFill="1" applyProtection="1"/>
    <xf numFmtId="0" fontId="1" fillId="2" borderId="0" xfId="0" applyNumberFormat="1" applyFont="1" applyFill="1" applyProtection="1"/>
    <xf numFmtId="164" fontId="1" fillId="2" borderId="0" xfId="0" applyNumberFormat="1" applyFont="1" applyFill="1" applyProtection="1"/>
    <xf numFmtId="165" fontId="1" fillId="2" borderId="0" xfId="0" applyNumberFormat="1" applyFont="1" applyFill="1" applyProtection="1"/>
    <xf numFmtId="0" fontId="1" fillId="0" borderId="0" xfId="0" applyNumberFormat="1" applyFont="1" applyAlignment="1" applyProtection="1">
      <alignment horizontal="center" vertical="center" wrapText="1"/>
    </xf>
    <xf numFmtId="0" fontId="5" fillId="0" borderId="0" xfId="0" applyNumberFormat="1" applyFont="1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New Reported Loan Values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EU'!$A$3:$A$6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EU'!$B$3:$B$6</c:f>
              <c:numCache>
                <c:formatCode>General</c:formatCode>
                <c:ptCount val="4"/>
                <c:pt idx="0">
                  <c:v>10322325.297885029</c:v>
                </c:pt>
                <c:pt idx="1">
                  <c:v>885006.31737725995</c:v>
                </c:pt>
                <c:pt idx="2">
                  <c:v>331031.29230615299</c:v>
                </c:pt>
                <c:pt idx="3">
                  <c:v>85.290440669000006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6694-411C-BA4E-A3B5C8D430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New Reported Transaction Numbers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EU'!$A$16:$A$19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EU'!$B$16:$B$19</c:f>
              <c:numCache>
                <c:formatCode>General</c:formatCode>
                <c:ptCount val="4"/>
                <c:pt idx="0">
                  <c:v>389282</c:v>
                </c:pt>
                <c:pt idx="1">
                  <c:v>41626</c:v>
                </c:pt>
                <c:pt idx="2">
                  <c:v>902601</c:v>
                </c:pt>
                <c:pt idx="3">
                  <c:v>1819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5B01-43E8-AFD6-8F36C85314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Execution Venue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EU'!$A$28:$A$31</c:f>
              <c:strCache>
                <c:ptCount val="4"/>
                <c:pt idx="0">
                  <c:v>EEA MIC</c:v>
                </c:pt>
                <c:pt idx="1">
                  <c:v>nEEA MIC</c:v>
                </c:pt>
                <c:pt idx="2">
                  <c:v>XOFF</c:v>
                </c:pt>
                <c:pt idx="3">
                  <c:v>XXXX</c:v>
                </c:pt>
              </c:strCache>
            </c:strRef>
          </c:cat>
          <c:val>
            <c:numRef>
              <c:f>'Images - EU'!$B$28:$B$31</c:f>
              <c:numCache>
                <c:formatCode>General</c:formatCode>
                <c:ptCount val="4"/>
                <c:pt idx="0">
                  <c:v>5965862.9451793274</c:v>
                </c:pt>
                <c:pt idx="1">
                  <c:v>774762.80106029601</c:v>
                </c:pt>
                <c:pt idx="2">
                  <c:v>296256.77171366097</c:v>
                </c:pt>
                <c:pt idx="3">
                  <c:v>4170449.0973090027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4511-4A6A-A6E0-0FDC57700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Location of Counterparties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EU'!$A$41:$A$44</c:f>
              <c:strCache>
                <c:ptCount val="4"/>
                <c:pt idx="0">
                  <c:v>EEA-EEA</c:v>
                </c:pt>
                <c:pt idx="1">
                  <c:v>EEA-nEEA</c:v>
                </c:pt>
                <c:pt idx="2">
                  <c:v>nEEA-EEA</c:v>
                </c:pt>
                <c:pt idx="3">
                  <c:v>nEEA-nEEA</c:v>
                </c:pt>
              </c:strCache>
            </c:strRef>
          </c:cat>
          <c:val>
            <c:numRef>
              <c:f>'Images - EU'!$B$41:$B$44</c:f>
              <c:numCache>
                <c:formatCode>General</c:formatCode>
                <c:ptCount val="4"/>
                <c:pt idx="0">
                  <c:v>5457265.545359673</c:v>
                </c:pt>
                <c:pt idx="1">
                  <c:v>5741115.8734610751</c:v>
                </c:pt>
                <c:pt idx="2">
                  <c:v>7370.4957392770002</c:v>
                </c:pt>
                <c:pt idx="3">
                  <c:v>1579.700702262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A2E6-41D4-AC3C-CE98E75934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1</xdr:col>
      <xdr:colOff>285750</xdr:colOff>
      <xdr:row>0</xdr:row>
      <xdr:rowOff>819150</xdr:rowOff>
    </xdr:to>
    <xdr:pic>
      <xdr:nvPicPr>
        <xdr:cNvPr id="2" name="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1</xdr:col>
      <xdr:colOff>285750</xdr:colOff>
      <xdr:row>0</xdr:row>
      <xdr:rowOff>819150</xdr:rowOff>
    </xdr:to>
    <xdr:pic>
      <xdr:nvPicPr>
        <xdr:cNvPr id="5" name="log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2</xdr:row>
      <xdr:rowOff>47625</xdr:rowOff>
    </xdr:from>
    <xdr:to>
      <xdr:col>13</xdr:col>
      <xdr:colOff>323850</xdr:colOff>
      <xdr:row>12</xdr:row>
      <xdr:rowOff>47625</xdr:rowOff>
    </xdr:to>
    <xdr:graphicFrame macro="">
      <xdr:nvGraphicFramePr>
        <xdr:cNvPr id="2" name="New Reported Loan Value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95250</xdr:colOff>
      <xdr:row>15</xdr:row>
      <xdr:rowOff>47625</xdr:rowOff>
    </xdr:from>
    <xdr:to>
      <xdr:col>13</xdr:col>
      <xdr:colOff>323850</xdr:colOff>
      <xdr:row>25</xdr:row>
      <xdr:rowOff>47625</xdr:rowOff>
    </xdr:to>
    <xdr:graphicFrame macro="">
      <xdr:nvGraphicFramePr>
        <xdr:cNvPr id="3" name="New Reported Transaction Number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95250</xdr:colOff>
      <xdr:row>27</xdr:row>
      <xdr:rowOff>47625</xdr:rowOff>
    </xdr:from>
    <xdr:to>
      <xdr:col>13</xdr:col>
      <xdr:colOff>323850</xdr:colOff>
      <xdr:row>37</xdr:row>
      <xdr:rowOff>47625</xdr:rowOff>
    </xdr:to>
    <xdr:graphicFrame macro="">
      <xdr:nvGraphicFramePr>
        <xdr:cNvPr id="4" name="Execution Venu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95250</xdr:colOff>
      <xdr:row>40</xdr:row>
      <xdr:rowOff>47625</xdr:rowOff>
    </xdr:from>
    <xdr:to>
      <xdr:col>13</xdr:col>
      <xdr:colOff>323850</xdr:colOff>
      <xdr:row>50</xdr:row>
      <xdr:rowOff>47625</xdr:rowOff>
    </xdr:to>
    <xdr:graphicFrame macro="">
      <xdr:nvGraphicFramePr>
        <xdr:cNvPr id="5" name="Location of Counterparties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workbookViewId="0">
      <selection activeCell="F1" sqref="F1:K1"/>
    </sheetView>
  </sheetViews>
  <sheetFormatPr defaultRowHeight="14.4" x14ac:dyDescent="0.3"/>
  <cols>
    <col min="2" max="2" width="9.109375" customWidth="1"/>
    <col min="3" max="5" width="2" customWidth="1"/>
    <col min="6" max="6" width="53.44140625" customWidth="1"/>
    <col min="7" max="7" width="19.44140625" style="2" customWidth="1"/>
    <col min="8" max="8" width="11.44140625" style="4" customWidth="1"/>
    <col min="9" max="9" width="23.21875" customWidth="1"/>
    <col min="10" max="10" width="11.44140625" style="4" customWidth="1"/>
    <col min="11" max="11" width="32" style="2" customWidth="1"/>
  </cols>
  <sheetData>
    <row r="1" spans="1:11" ht="79.95" customHeight="1" x14ac:dyDescent="0.3">
      <c r="A1" s="6"/>
      <c r="B1" s="6"/>
      <c r="C1" s="6"/>
      <c r="D1" s="6"/>
      <c r="E1" s="6"/>
      <c r="F1" s="16" t="s">
        <v>0</v>
      </c>
      <c r="G1" s="8"/>
      <c r="H1" s="9"/>
      <c r="I1" s="6"/>
      <c r="J1" s="9"/>
      <c r="K1" s="8"/>
    </row>
    <row r="2" spans="1:11" x14ac:dyDescent="0.3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 x14ac:dyDescent="0.3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 x14ac:dyDescent="0.3">
      <c r="B4" s="1"/>
      <c r="C4" s="1"/>
      <c r="D4" s="13" t="s">
        <v>6</v>
      </c>
      <c r="E4" s="13"/>
      <c r="F4" s="13"/>
      <c r="G4" s="3">
        <v>11538448.198009107</v>
      </c>
      <c r="H4" s="5"/>
      <c r="I4" s="1">
        <v>1335328</v>
      </c>
      <c r="J4" s="5"/>
      <c r="K4" s="3">
        <v>1868258.003165941</v>
      </c>
    </row>
    <row r="5" spans="1:11" x14ac:dyDescent="0.3">
      <c r="E5" s="6" t="s">
        <v>7</v>
      </c>
      <c r="F5" s="6"/>
      <c r="G5" s="2">
        <v>11207331.615262289</v>
      </c>
      <c r="H5" s="4">
        <f>G5/G4</f>
        <v>0.97130319631681916</v>
      </c>
      <c r="I5">
        <v>430908</v>
      </c>
      <c r="J5" s="4">
        <f>I5/I4</f>
        <v>0.32269824342783199</v>
      </c>
      <c r="K5" s="2">
        <v>1803732.967946355</v>
      </c>
    </row>
    <row r="6" spans="1:11" x14ac:dyDescent="0.3">
      <c r="F6" t="s">
        <v>8</v>
      </c>
    </row>
    <row r="7" spans="1:11" x14ac:dyDescent="0.3">
      <c r="F7" t="s">
        <v>9</v>
      </c>
      <c r="G7" s="2">
        <v>10322325.297885029</v>
      </c>
      <c r="H7" s="4">
        <f>G7/G5</f>
        <v>0.92103327109799737</v>
      </c>
      <c r="I7">
        <v>389282</v>
      </c>
      <c r="J7" s="4">
        <f>I7/I5</f>
        <v>0.90339933350042234</v>
      </c>
      <c r="K7" s="2">
        <v>1547909.7356480721</v>
      </c>
    </row>
    <row r="8" spans="1:11" x14ac:dyDescent="0.3">
      <c r="F8" t="s">
        <v>10</v>
      </c>
      <c r="G8" s="2">
        <f>G5-G7</f>
        <v>885006.31737725995</v>
      </c>
      <c r="H8" s="4">
        <f>1-H7</f>
        <v>7.8966728902002625E-2</v>
      </c>
      <c r="I8">
        <f>I5-I7</f>
        <v>41626</v>
      </c>
      <c r="J8" s="4">
        <f>1-J7</f>
        <v>9.6600666499577659E-2</v>
      </c>
      <c r="K8" s="2">
        <f>K5-K7</f>
        <v>255823.23229828291</v>
      </c>
    </row>
    <row r="9" spans="1:11" x14ac:dyDescent="0.3">
      <c r="E9" s="6" t="s">
        <v>11</v>
      </c>
      <c r="F9" s="6"/>
      <c r="G9" s="2">
        <v>331031.29230615299</v>
      </c>
      <c r="H9" s="4">
        <f>1-H5-H10</f>
        <v>2.8689411836443274E-2</v>
      </c>
      <c r="I9">
        <v>902601</v>
      </c>
      <c r="J9" s="4">
        <f>1-J5-J10</f>
        <v>0.67593954444151538</v>
      </c>
      <c r="K9" s="2">
        <v>64259.450986549004</v>
      </c>
    </row>
    <row r="10" spans="1:11" x14ac:dyDescent="0.3">
      <c r="E10" s="6" t="s">
        <v>12</v>
      </c>
      <c r="F10" s="6"/>
      <c r="G10" s="2">
        <v>85.290440669000006</v>
      </c>
      <c r="H10" s="4">
        <f>G10/G4</f>
        <v>7.3918467375635816E-6</v>
      </c>
      <c r="I10">
        <v>1819</v>
      </c>
      <c r="J10" s="4">
        <f>I10/I4</f>
        <v>1.3622121306525437E-3</v>
      </c>
      <c r="K10" s="2">
        <v>265.58423303699999</v>
      </c>
    </row>
    <row r="12" spans="1:11" x14ac:dyDescent="0.3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 x14ac:dyDescent="0.3">
      <c r="B13" s="1"/>
      <c r="C13" s="1"/>
      <c r="D13" s="13" t="s">
        <v>14</v>
      </c>
      <c r="E13" s="13"/>
      <c r="F13" s="13"/>
      <c r="G13" s="3">
        <f>G14+G15</f>
        <v>6709987.262651314</v>
      </c>
      <c r="H13" s="5">
        <f>G13/G5</f>
        <v>0.59871408226321843</v>
      </c>
      <c r="I13" s="1">
        <f>I14+I15</f>
        <v>277774</v>
      </c>
      <c r="J13" s="5">
        <f>I13/I5</f>
        <v>0.64462483871267184</v>
      </c>
      <c r="K13" s="3">
        <f>K14+K15</f>
        <v>452617.66331071698</v>
      </c>
    </row>
    <row r="14" spans="1:11" x14ac:dyDescent="0.3">
      <c r="E14" s="6" t="s">
        <v>15</v>
      </c>
      <c r="F14" s="6"/>
      <c r="G14" s="2">
        <v>6133460.9930474292</v>
      </c>
      <c r="H14" s="4">
        <f>G14/G7</f>
        <v>0.59419373213360482</v>
      </c>
      <c r="I14">
        <v>250977</v>
      </c>
      <c r="J14" s="4">
        <f>I14/I7</f>
        <v>0.64471771106806885</v>
      </c>
      <c r="K14" s="2">
        <v>440298.94094728498</v>
      </c>
    </row>
    <row r="15" spans="1:11" x14ac:dyDescent="0.3">
      <c r="E15" s="6" t="s">
        <v>16</v>
      </c>
      <c r="F15" s="6"/>
      <c r="G15" s="2">
        <v>576526.26960388501</v>
      </c>
      <c r="H15" s="4">
        <f>G15/G8</f>
        <v>0.65143746240415112</v>
      </c>
      <c r="I15">
        <v>26797</v>
      </c>
      <c r="J15" s="4">
        <f>I15/I8</f>
        <v>0.64375630615480706</v>
      </c>
      <c r="K15" s="2">
        <v>12318.722363432</v>
      </c>
    </row>
    <row r="16" spans="1:11" x14ac:dyDescent="0.3">
      <c r="E16" s="6" t="s">
        <v>17</v>
      </c>
      <c r="F16" s="6"/>
      <c r="G16" s="8"/>
      <c r="H16" s="9"/>
      <c r="I16" s="6"/>
      <c r="J16" s="9"/>
      <c r="K16" s="8"/>
    </row>
    <row r="17" spans="2:11" x14ac:dyDescent="0.3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 x14ac:dyDescent="0.3">
      <c r="E18" s="6" t="s">
        <v>19</v>
      </c>
      <c r="F18" s="6"/>
      <c r="G18" s="2">
        <v>5965862.9451793274</v>
      </c>
      <c r="H18" s="4">
        <f>G18/G5</f>
        <v>0.53231787458264712</v>
      </c>
      <c r="I18">
        <v>260273</v>
      </c>
      <c r="J18" s="4">
        <f>I18/I5</f>
        <v>0.60401060087071945</v>
      </c>
      <c r="K18" s="2">
        <v>248824.19275472499</v>
      </c>
    </row>
    <row r="19" spans="2:11" x14ac:dyDescent="0.3">
      <c r="E19" s="6" t="s">
        <v>20</v>
      </c>
      <c r="F19" s="6"/>
      <c r="G19" s="2">
        <v>774762.80106029601</v>
      </c>
      <c r="H19" s="4">
        <f>G19/G5</f>
        <v>6.9129997010636685E-2</v>
      </c>
      <c r="I19">
        <v>17148</v>
      </c>
      <c r="J19" s="4">
        <f>I19/I5</f>
        <v>3.9795037455791028E-2</v>
      </c>
      <c r="K19" s="2">
        <v>181923.598179091</v>
      </c>
    </row>
    <row r="20" spans="2:11" x14ac:dyDescent="0.3">
      <c r="E20" s="6" t="s">
        <v>21</v>
      </c>
      <c r="F20" s="6"/>
      <c r="G20" s="2">
        <v>4466705.8690226637</v>
      </c>
      <c r="H20" s="4">
        <f>1-H18-H19</f>
        <v>0.39855212840671617</v>
      </c>
      <c r="I20">
        <v>153487</v>
      </c>
      <c r="J20" s="4">
        <f>1-J18-J19</f>
        <v>0.3561943616734895</v>
      </c>
      <c r="K20" s="2">
        <v>1372985.177012539</v>
      </c>
    </row>
    <row r="21" spans="2:11" x14ac:dyDescent="0.3">
      <c r="F21" t="s">
        <v>22</v>
      </c>
    </row>
    <row r="22" spans="2:11" x14ac:dyDescent="0.3">
      <c r="F22" t="s">
        <v>23</v>
      </c>
      <c r="G22" s="2">
        <v>296256.77171366097</v>
      </c>
      <c r="H22" s="4">
        <f>G22/G20</f>
        <v>6.6325560804943562E-2</v>
      </c>
      <c r="I22">
        <v>14040</v>
      </c>
      <c r="J22" s="4">
        <f>I22/I20</f>
        <v>9.1473544990780975E-2</v>
      </c>
      <c r="K22" s="2">
        <v>51207.625060707003</v>
      </c>
    </row>
    <row r="23" spans="2:11" x14ac:dyDescent="0.3">
      <c r="F23" t="s">
        <v>24</v>
      </c>
      <c r="G23" s="2">
        <f>G20-G22</f>
        <v>4170449.0973090027</v>
      </c>
      <c r="H23" s="4">
        <f>1-H22</f>
        <v>0.93367443919505644</v>
      </c>
      <c r="I23">
        <f>I20-I22</f>
        <v>139447</v>
      </c>
      <c r="J23" s="4">
        <f>1-J22</f>
        <v>0.90852645500921902</v>
      </c>
    </row>
    <row r="25" spans="2:11" x14ac:dyDescent="0.3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 x14ac:dyDescent="0.3">
      <c r="E26" s="6" t="s">
        <v>26</v>
      </c>
      <c r="F26" s="6"/>
      <c r="G26" s="2">
        <v>5457265.545359673</v>
      </c>
      <c r="H26" s="4">
        <f>G26/G5</f>
        <v>0.48693709909751387</v>
      </c>
      <c r="I26">
        <v>232480</v>
      </c>
      <c r="J26" s="4">
        <f>I26/I5</f>
        <v>0.53951191437615453</v>
      </c>
      <c r="K26" s="2">
        <v>459610.13202705298</v>
      </c>
    </row>
    <row r="27" spans="2:11" x14ac:dyDescent="0.3">
      <c r="E27" s="6" t="s">
        <v>27</v>
      </c>
      <c r="F27" s="6"/>
      <c r="G27" s="2">
        <v>5741115.8734610751</v>
      </c>
      <c r="H27" s="4">
        <f>G27/G5</f>
        <v>0.51226429899180903</v>
      </c>
      <c r="I27">
        <v>198151</v>
      </c>
      <c r="J27" s="4">
        <f>I27/I5</f>
        <v>0.45984525699221179</v>
      </c>
      <c r="K27" s="2">
        <v>1344122.835919302</v>
      </c>
    </row>
    <row r="28" spans="2:11" x14ac:dyDescent="0.3">
      <c r="E28" s="6" t="s">
        <v>28</v>
      </c>
      <c r="F28" s="6"/>
      <c r="G28" s="2">
        <v>7370.4957392770002</v>
      </c>
      <c r="H28" s="4">
        <f>G28/G5</f>
        <v>6.5764947378194505E-4</v>
      </c>
      <c r="I28">
        <v>202</v>
      </c>
      <c r="J28" s="4">
        <f>I28/I5</f>
        <v>4.6877755808664496E-4</v>
      </c>
      <c r="K28" s="2">
        <v>0</v>
      </c>
    </row>
    <row r="29" spans="2:11" x14ac:dyDescent="0.3">
      <c r="E29" s="6" t="s">
        <v>29</v>
      </c>
      <c r="F29" s="6"/>
      <c r="G29" s="2">
        <v>1579.700702262</v>
      </c>
      <c r="H29" s="4">
        <f>G29/G5</f>
        <v>1.4095243689503603E-4</v>
      </c>
      <c r="I29">
        <v>75</v>
      </c>
      <c r="J29" s="4">
        <f>I29/I5</f>
        <v>1.7405107354702163E-4</v>
      </c>
      <c r="K29" s="2">
        <v>0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9"/>
  <sheetViews>
    <sheetView workbookViewId="0">
      <selection sqref="A1:E1"/>
    </sheetView>
  </sheetViews>
  <sheetFormatPr defaultRowHeight="14.4" x14ac:dyDescent="0.3"/>
  <cols>
    <col min="2" max="2" width="9.109375" customWidth="1"/>
    <col min="3" max="5" width="2" customWidth="1"/>
    <col min="6" max="6" width="53.44140625" customWidth="1"/>
    <col min="7" max="7" width="19.44140625" style="2" customWidth="1"/>
    <col min="8" max="8" width="11.44140625" style="4" customWidth="1"/>
    <col min="9" max="9" width="23.21875" customWidth="1"/>
    <col min="10" max="10" width="11.44140625" style="4" customWidth="1"/>
    <col min="11" max="11" width="32" style="2" customWidth="1"/>
  </cols>
  <sheetData>
    <row r="1" spans="1:11" ht="79.95" customHeight="1" x14ac:dyDescent="0.3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 x14ac:dyDescent="0.3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 x14ac:dyDescent="0.3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 x14ac:dyDescent="0.3">
      <c r="B4" s="1"/>
      <c r="C4" s="1"/>
      <c r="D4" s="13" t="s">
        <v>6</v>
      </c>
      <c r="E4" s="13"/>
      <c r="F4" s="13"/>
      <c r="G4" s="3">
        <v>14182808.150110601</v>
      </c>
      <c r="H4" s="5"/>
      <c r="I4" s="1">
        <v>2424782</v>
      </c>
      <c r="J4" s="5"/>
      <c r="K4" s="3">
        <v>192860634.26411426</v>
      </c>
    </row>
    <row r="5" spans="1:11" x14ac:dyDescent="0.3">
      <c r="E5" s="6" t="s">
        <v>7</v>
      </c>
      <c r="F5" s="6"/>
      <c r="G5" s="2">
        <v>12152100.766682006</v>
      </c>
      <c r="H5" s="4">
        <f>G5/G4</f>
        <v>0.85681908956705743</v>
      </c>
      <c r="I5">
        <v>459119</v>
      </c>
      <c r="J5" s="4">
        <f>I5/I4</f>
        <v>0.18934444416034102</v>
      </c>
      <c r="K5" s="2">
        <v>6573811.8220086489</v>
      </c>
    </row>
    <row r="6" spans="1:11" x14ac:dyDescent="0.3">
      <c r="F6" t="s">
        <v>8</v>
      </c>
    </row>
    <row r="7" spans="1:11" x14ac:dyDescent="0.3">
      <c r="F7" t="s">
        <v>9</v>
      </c>
      <c r="G7" s="2">
        <v>11182607.447853711</v>
      </c>
      <c r="H7" s="4">
        <f>G7/G5</f>
        <v>0.92022010535936294</v>
      </c>
      <c r="I7">
        <v>416564</v>
      </c>
      <c r="J7" s="4">
        <f>I7/I5</f>
        <v>0.90731161202215549</v>
      </c>
      <c r="K7" s="2">
        <v>5917459.7867331719</v>
      </c>
    </row>
    <row r="8" spans="1:11" x14ac:dyDescent="0.3">
      <c r="F8" t="s">
        <v>10</v>
      </c>
      <c r="G8" s="2">
        <f>G5-G7</f>
        <v>969493.31882829592</v>
      </c>
      <c r="H8" s="4">
        <f>1-H7</f>
        <v>7.9779894640637061E-2</v>
      </c>
      <c r="I8">
        <f>I5-I7</f>
        <v>42555</v>
      </c>
      <c r="J8" s="4">
        <f>1-J7</f>
        <v>9.2688387977844511E-2</v>
      </c>
      <c r="K8" s="2">
        <f>K5-K7</f>
        <v>656352.03527547698</v>
      </c>
    </row>
    <row r="9" spans="1:11" x14ac:dyDescent="0.3">
      <c r="E9" s="6" t="s">
        <v>11</v>
      </c>
      <c r="F9" s="6"/>
      <c r="G9" s="2">
        <v>1808958.1559648199</v>
      </c>
      <c r="H9" s="4">
        <f>1-H5-H10</f>
        <v>0.12754583837127581</v>
      </c>
      <c r="I9">
        <v>1552233</v>
      </c>
      <c r="J9" s="4">
        <f>1-J5-J10</f>
        <v>0.64015363030573469</v>
      </c>
      <c r="K9" s="2">
        <v>185739997.24838147</v>
      </c>
    </row>
    <row r="10" spans="1:11" x14ac:dyDescent="0.3">
      <c r="E10" s="6" t="s">
        <v>12</v>
      </c>
      <c r="F10" s="6"/>
      <c r="G10" s="2">
        <v>221749.227463774</v>
      </c>
      <c r="H10" s="4">
        <f>G10/G4</f>
        <v>1.5635072061666769E-2</v>
      </c>
      <c r="I10">
        <v>413430</v>
      </c>
      <c r="J10" s="4">
        <f>I10/I4</f>
        <v>0.17050192553392429</v>
      </c>
      <c r="K10" s="2">
        <v>546825.19372416905</v>
      </c>
    </row>
    <row r="12" spans="1:11" x14ac:dyDescent="0.3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 x14ac:dyDescent="0.3">
      <c r="B13" s="1"/>
      <c r="C13" s="1"/>
      <c r="D13" s="13" t="s">
        <v>14</v>
      </c>
      <c r="E13" s="13"/>
      <c r="F13" s="13"/>
      <c r="G13" s="3">
        <f>G14+G15</f>
        <v>4951368.0744086439</v>
      </c>
      <c r="H13" s="5">
        <f>G13/G5</f>
        <v>0.40744955703330288</v>
      </c>
      <c r="I13" s="1">
        <f>I14+I15</f>
        <v>168446</v>
      </c>
      <c r="J13" s="5">
        <f>I13/I5</f>
        <v>0.3668896299216543</v>
      </c>
      <c r="K13" s="3">
        <f>K14+K15</f>
        <v>1976200.5653826408</v>
      </c>
    </row>
    <row r="14" spans="1:11" x14ac:dyDescent="0.3">
      <c r="E14" s="6" t="s">
        <v>15</v>
      </c>
      <c r="F14" s="6"/>
      <c r="G14" s="2">
        <v>4562120.5138787087</v>
      </c>
      <c r="H14" s="4">
        <f>G14/G7</f>
        <v>0.40796572133579823</v>
      </c>
      <c r="I14">
        <v>152108</v>
      </c>
      <c r="J14" s="4">
        <f>I14/I7</f>
        <v>0.3651491727561671</v>
      </c>
      <c r="K14" s="2">
        <v>1780050.8257571219</v>
      </c>
    </row>
    <row r="15" spans="1:11" x14ac:dyDescent="0.3">
      <c r="E15" s="6" t="s">
        <v>16</v>
      </c>
      <c r="F15" s="6"/>
      <c r="G15" s="2">
        <v>389247.560529935</v>
      </c>
      <c r="H15" s="4">
        <f>G15/G8</f>
        <v>0.40149586693425526</v>
      </c>
      <c r="I15">
        <v>16338</v>
      </c>
      <c r="J15" s="4">
        <f>I15/I8</f>
        <v>0.38392668311596756</v>
      </c>
      <c r="K15" s="2">
        <v>196149.739625519</v>
      </c>
    </row>
    <row r="16" spans="1:11" x14ac:dyDescent="0.3">
      <c r="E16" s="6" t="s">
        <v>17</v>
      </c>
      <c r="F16" s="6"/>
      <c r="G16" s="8"/>
      <c r="H16" s="9"/>
      <c r="I16" s="6"/>
      <c r="J16" s="9"/>
      <c r="K16" s="8"/>
    </row>
    <row r="17" spans="2:11" x14ac:dyDescent="0.3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 x14ac:dyDescent="0.3">
      <c r="E18" s="6" t="s">
        <v>19</v>
      </c>
      <c r="F18" s="6"/>
      <c r="G18" s="2">
        <v>4178669.0424771942</v>
      </c>
      <c r="H18" s="4">
        <f>G18/G5</f>
        <v>0.34386392301272306</v>
      </c>
      <c r="I18">
        <v>164369</v>
      </c>
      <c r="J18" s="4">
        <f>I18/I5</f>
        <v>0.35800957921584597</v>
      </c>
      <c r="K18" s="2">
        <v>1478654.9665490261</v>
      </c>
    </row>
    <row r="19" spans="2:11" x14ac:dyDescent="0.3">
      <c r="E19" s="6" t="s">
        <v>20</v>
      </c>
      <c r="F19" s="6"/>
      <c r="G19" s="2">
        <v>595070.70272490894</v>
      </c>
      <c r="H19" s="4">
        <f>G19/G5</f>
        <v>4.8968545780696836E-2</v>
      </c>
      <c r="I19">
        <v>31604</v>
      </c>
      <c r="J19" s="4">
        <f>I19/I5</f>
        <v>6.8836184082993732E-2</v>
      </c>
      <c r="K19" s="2">
        <v>728395.06536494801</v>
      </c>
    </row>
    <row r="20" spans="2:11" x14ac:dyDescent="0.3">
      <c r="E20" s="6" t="s">
        <v>21</v>
      </c>
      <c r="F20" s="6"/>
      <c r="G20" s="2">
        <v>7378361.0214799028</v>
      </c>
      <c r="H20" s="4">
        <f>1-H18-H19</f>
        <v>0.60716753120658007</v>
      </c>
      <c r="I20">
        <v>263113</v>
      </c>
      <c r="J20" s="4">
        <f>1-J18-J19</f>
        <v>0.57315423670116028</v>
      </c>
      <c r="K20" s="2">
        <v>4359365.8535755947</v>
      </c>
    </row>
    <row r="21" spans="2:11" x14ac:dyDescent="0.3">
      <c r="F21" t="s">
        <v>22</v>
      </c>
    </row>
    <row r="22" spans="2:11" x14ac:dyDescent="0.3">
      <c r="F22" t="s">
        <v>23</v>
      </c>
      <c r="G22" s="2">
        <v>383778.56315715198</v>
      </c>
      <c r="H22" s="4">
        <f>G22/G20</f>
        <v>5.2014066815095503E-2</v>
      </c>
      <c r="I22">
        <v>25559</v>
      </c>
      <c r="J22" s="4">
        <f>I22/I20</f>
        <v>9.7140772215740009E-2</v>
      </c>
      <c r="K22" s="2">
        <v>1259200.329984948</v>
      </c>
    </row>
    <row r="23" spans="2:11" x14ac:dyDescent="0.3">
      <c r="F23" t="s">
        <v>24</v>
      </c>
      <c r="G23" s="2">
        <f>G20-G22</f>
        <v>6994582.4583227504</v>
      </c>
      <c r="H23" s="4">
        <f>1-H22</f>
        <v>0.94798593318490454</v>
      </c>
      <c r="I23">
        <f>I20-I22</f>
        <v>237554</v>
      </c>
      <c r="J23" s="4">
        <f>1-J22</f>
        <v>0.90285922778425998</v>
      </c>
    </row>
    <row r="25" spans="2:11" x14ac:dyDescent="0.3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 x14ac:dyDescent="0.3">
      <c r="E26" s="6" t="s">
        <v>26</v>
      </c>
      <c r="F26" s="6"/>
      <c r="G26" s="2">
        <v>6067244.8558284938</v>
      </c>
      <c r="H26" s="4">
        <f>G26/G5</f>
        <v>0.49927539051217779</v>
      </c>
      <c r="I26">
        <v>231118</v>
      </c>
      <c r="J26" s="4">
        <f>I26/I5</f>
        <v>0.5033945447694389</v>
      </c>
      <c r="K26" s="2">
        <v>4463201.7666951511</v>
      </c>
    </row>
    <row r="27" spans="2:11" x14ac:dyDescent="0.3">
      <c r="E27" s="6" t="s">
        <v>27</v>
      </c>
      <c r="F27" s="6"/>
      <c r="G27" s="2">
        <v>6059755.4802724654</v>
      </c>
      <c r="H27" s="4">
        <f>G27/G5</f>
        <v>0.49865908756178073</v>
      </c>
      <c r="I27">
        <v>227132</v>
      </c>
      <c r="J27" s="4">
        <f>I27/I5</f>
        <v>0.4947126997575792</v>
      </c>
      <c r="K27" s="2">
        <v>2102737.8072729791</v>
      </c>
    </row>
    <row r="28" spans="2:11" x14ac:dyDescent="0.3">
      <c r="E28" s="6" t="s">
        <v>28</v>
      </c>
      <c r="F28" s="6"/>
      <c r="G28" s="2">
        <v>20561.616022941998</v>
      </c>
      <c r="H28" s="4">
        <f>G28/G5</f>
        <v>1.6920215210292496E-3</v>
      </c>
      <c r="I28">
        <v>650</v>
      </c>
      <c r="J28" s="4">
        <f>I28/I5</f>
        <v>1.4157549567759122E-3</v>
      </c>
      <c r="K28" s="2">
        <v>4807.348450595</v>
      </c>
    </row>
    <row r="29" spans="2:11" x14ac:dyDescent="0.3">
      <c r="E29" s="6" t="s">
        <v>29</v>
      </c>
      <c r="F29" s="6"/>
      <c r="G29" s="2">
        <v>4538.8145581050003</v>
      </c>
      <c r="H29" s="4">
        <f>G29/G5</f>
        <v>3.7350040501221682E-4</v>
      </c>
      <c r="I29">
        <v>214</v>
      </c>
      <c r="J29" s="4">
        <f>I29/I5</f>
        <v>4.6611009346160797E-4</v>
      </c>
      <c r="K29" s="2">
        <v>3064.5049964139998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4"/>
  <sheetViews>
    <sheetView workbookViewId="0">
      <selection activeCell="S7" sqref="S7"/>
    </sheetView>
  </sheetViews>
  <sheetFormatPr defaultRowHeight="30" customHeight="1" x14ac:dyDescent="0.3"/>
  <cols>
    <col min="5" max="5" width="57.21875" customWidth="1"/>
  </cols>
  <sheetData>
    <row r="1" spans="1:5" ht="66" customHeight="1" x14ac:dyDescent="0.3">
      <c r="E1" s="17" t="s">
        <v>45</v>
      </c>
    </row>
    <row r="2" spans="1:5" x14ac:dyDescent="0.3">
      <c r="A2" t="s">
        <v>30</v>
      </c>
    </row>
    <row r="3" spans="1:5" x14ac:dyDescent="0.3">
      <c r="A3" t="s">
        <v>31</v>
      </c>
      <c r="B3">
        <f>'NEWT - EU'!$G$7</f>
        <v>10322325.297885029</v>
      </c>
    </row>
    <row r="4" spans="1:5" x14ac:dyDescent="0.3">
      <c r="A4" t="s">
        <v>32</v>
      </c>
      <c r="B4">
        <f>'NEWT - EU'!$G$8</f>
        <v>885006.31737725995</v>
      </c>
    </row>
    <row r="5" spans="1:5" x14ac:dyDescent="0.3">
      <c r="A5" t="s">
        <v>33</v>
      </c>
      <c r="B5">
        <f>'NEWT - EU'!$G$9</f>
        <v>331031.29230615299</v>
      </c>
    </row>
    <row r="6" spans="1:5" x14ac:dyDescent="0.3">
      <c r="A6" t="s">
        <v>34</v>
      </c>
      <c r="B6">
        <f>'NEWT - EU'!$G$10</f>
        <v>85.290440669000006</v>
      </c>
    </row>
    <row r="15" spans="1:5" x14ac:dyDescent="0.3">
      <c r="A15" t="s">
        <v>35</v>
      </c>
    </row>
    <row r="16" spans="1:5" x14ac:dyDescent="0.3">
      <c r="A16" t="s">
        <v>31</v>
      </c>
      <c r="B16">
        <f>'NEWT - EU'!$I$7</f>
        <v>389282</v>
      </c>
    </row>
    <row r="17" spans="1:2" x14ac:dyDescent="0.3">
      <c r="A17" t="s">
        <v>32</v>
      </c>
      <c r="B17">
        <f>'NEWT - EU'!$I$8</f>
        <v>41626</v>
      </c>
    </row>
    <row r="18" spans="1:2" x14ac:dyDescent="0.3">
      <c r="A18" t="s">
        <v>33</v>
      </c>
      <c r="B18">
        <f>'NEWT - EU'!$I$9</f>
        <v>902601</v>
      </c>
    </row>
    <row r="19" spans="1:2" x14ac:dyDescent="0.3">
      <c r="A19" t="s">
        <v>34</v>
      </c>
      <c r="B19">
        <f>'NEWT - EU'!$I$10</f>
        <v>1819</v>
      </c>
    </row>
    <row r="27" spans="1:2" x14ac:dyDescent="0.3">
      <c r="A27" t="s">
        <v>18</v>
      </c>
    </row>
    <row r="28" spans="1:2" x14ac:dyDescent="0.3">
      <c r="A28" t="s">
        <v>36</v>
      </c>
      <c r="B28">
        <f>'NEWT - EU'!$G$18</f>
        <v>5965862.9451793274</v>
      </c>
    </row>
    <row r="29" spans="1:2" x14ac:dyDescent="0.3">
      <c r="A29" t="s">
        <v>37</v>
      </c>
      <c r="B29">
        <f>'NEWT - EU'!$G$19</f>
        <v>774762.80106029601</v>
      </c>
    </row>
    <row r="30" spans="1:2" x14ac:dyDescent="0.3">
      <c r="A30" t="s">
        <v>38</v>
      </c>
      <c r="B30">
        <f>'NEWT - EU'!$G$22</f>
        <v>296256.77171366097</v>
      </c>
    </row>
    <row r="31" spans="1:2" x14ac:dyDescent="0.3">
      <c r="A31" t="s">
        <v>39</v>
      </c>
      <c r="B31">
        <f>'NEWT - EU'!$G$23</f>
        <v>4170449.0973090027</v>
      </c>
    </row>
    <row r="40" spans="1:2" x14ac:dyDescent="0.3">
      <c r="A40" t="s">
        <v>40</v>
      </c>
    </row>
    <row r="41" spans="1:2" x14ac:dyDescent="0.3">
      <c r="A41" t="s">
        <v>41</v>
      </c>
      <c r="B41">
        <f>'NEWT - EU'!$G$26</f>
        <v>5457265.545359673</v>
      </c>
    </row>
    <row r="42" spans="1:2" x14ac:dyDescent="0.3">
      <c r="A42" t="s">
        <v>42</v>
      </c>
      <c r="B42">
        <f>'NEWT - EU'!$G$27</f>
        <v>5741115.8734610751</v>
      </c>
    </row>
    <row r="43" spans="1:2" x14ac:dyDescent="0.3">
      <c r="A43" t="s">
        <v>43</v>
      </c>
      <c r="B43">
        <f>'NEWT - EU'!$G$28</f>
        <v>7370.4957392770002</v>
      </c>
    </row>
    <row r="44" spans="1:2" x14ac:dyDescent="0.3">
      <c r="A44" t="s">
        <v>44</v>
      </c>
      <c r="B44">
        <f>'NEWT - EU'!$G$29</f>
        <v>1579.700702262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NEWT - EU</vt:lpstr>
      <vt:lpstr>Outstanding - EU</vt:lpstr>
      <vt:lpstr>Images - EU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 Cathan</dc:creator>
  <cp:lastModifiedBy>Ludovic Cathan</cp:lastModifiedBy>
  <dcterms:created xsi:type="dcterms:W3CDTF">2022-11-20T17:44:34Z</dcterms:created>
  <dcterms:modified xsi:type="dcterms:W3CDTF">2022-11-20T17:44:34Z</dcterms:modified>
</cp:coreProperties>
</file>