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E13616E-265B-406D-868C-1827F60E77C2}" xr6:coauthVersionLast="47" xr6:coauthVersionMax="47" xr10:uidLastSave="{00000000-0000-0000-0000-000000000000}"/>
  <bookViews>
    <workbookView xWindow="30255" yWindow="-120" windowWidth="29040" windowHeight="15840" activeTab="2" xr2:uid="{00000000-000D-0000-FFFF-FFFF00000000}"/>
  </bookViews>
  <sheets>
    <sheet name="NEWT - EU" sheetId="2" r:id="rId1"/>
    <sheet name="Outstanding - EU" sheetId="5" r:id="rId2"/>
    <sheet name="Chart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5" i="5"/>
  <c r="J14" i="5"/>
  <c r="H14" i="5"/>
  <c r="K13" i="5"/>
  <c r="I13" i="5"/>
  <c r="J13" i="5" s="1"/>
  <c r="H13" i="5"/>
  <c r="G13" i="5"/>
  <c r="J10" i="5"/>
  <c r="H10" i="5"/>
  <c r="J9" i="5"/>
  <c r="H9" i="5"/>
  <c r="K8" i="5"/>
  <c r="J8" i="5"/>
  <c r="I8" i="5"/>
  <c r="G8" i="5"/>
  <c r="H15" i="5" s="1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H20" i="2"/>
  <c r="J19" i="2"/>
  <c r="J20" i="2" s="1"/>
  <c r="H19" i="2"/>
  <c r="J18" i="2"/>
  <c r="H18" i="2"/>
  <c r="J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G8" i="2"/>
  <c r="H15" i="2" s="1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<sst xmlns="http://schemas.openxmlformats.org/spreadsheetml/2006/main" count="84" uniqueCount="47">
  <si>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10 February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</si>
  <si>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</si>
  <si>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</si>
  <si>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</si>
  <si>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</si>
  <si>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</si>
  <si>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</si>
  <si>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</si>
  <si>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</si>
  <si>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</si>
  <si>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</si>
  <si>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</si>
  <si>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</si>
  <si>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</si>
  <si>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</si>
  <si>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</si>
  <si>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</si>
  <si>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</si>
  <si>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</si>
  <si>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</si>
  <si>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</si>
  <si>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</si>
  <si>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</si>
  <si>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</si>
  <si>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</si>
  <si>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</si>
  <si>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</si>
  <si>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</si>
  <si>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</si>
  <si>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</si>
  <si>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</si>
  <si>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</si>
  <si>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</si>
  <si>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</si>
  <si>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</si>
  <si>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</si>
  <si>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</si>
  <si>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</si>
  <si>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</si>
  <si>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</si>
  <si>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</si>
  <si>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</si>
  <si>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</si>
  <si>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</si>
  <si>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</si>
  <si>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>SFTR Public Data</t>
  </si>
  <si>
    <t>for week ending 10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</si>
</sst>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'Charts - EU'!$B$3:$B$6</c:f>
              <c:numCache>
                <c:formatCode>General</c:formatCode>
                <c:ptCount val="4"/>
                <c:pt idx="0">
                  <c:v>11570548.213612271</c:v>
                </c:pt>
                <c:pt idx="1">
                  <c:v>999273.81378544122</c:v>
                </c:pt>
                <c:pt idx="2">
                  <c:v>355107.77618525602</c:v>
                </c:pt>
                <c:pt idx="3">
                  <c:v>275.23225167200002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0C6-4D39-A5D9-34742CDF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'Charts - EU'!$B$16:$B$19</c:f>
              <c:numCache>
                <c:formatCode>General</c:formatCode>
                <c:ptCount val="4"/>
                <c:pt idx="0">
                  <c:v>411913</c:v>
                </c:pt>
                <c:pt idx="1">
                  <c:v>45227</c:v>
                </c:pt>
                <c:pt idx="2">
                  <c:v>899052</c:v>
                </c:pt>
                <c:pt idx="3">
                  <c:v>3496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13C-4EC9-B9F4-CFC293B0C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'Charts - EU'!$B$28:$B$31</c:f>
              <c:numCache>
                <c:formatCode>General</c:formatCode>
                <c:ptCount val="4"/>
                <c:pt idx="0">
                  <c:v>6748878.5759417294</c:v>
                </c:pt>
                <c:pt idx="1">
                  <c:v>840388.15281306405</c:v>
                </c:pt>
                <c:pt idx="2">
                  <c:v>210450.82657586201</c:v>
                </c:pt>
                <c:pt idx="3">
                  <c:v>4770104.4720670581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A19-40AE-9305-41BD0E6FC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'Charts - EU'!$B$41:$B$44</c:f>
              <c:numCache>
                <c:formatCode>General</c:formatCode>
                <c:ptCount val="4"/>
                <c:pt idx="0">
                  <c:v>6220061.3467372106</c:v>
                </c:pt>
                <c:pt idx="1">
                  <c:v>6338855.5533977579</c:v>
                </c:pt>
                <c:pt idx="2">
                  <c:v>10285.901705714999</c:v>
                </c:pt>
                <c:pt idx="3">
                  <c:v>619.22555702900002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5F-448A-99E4-3239B119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12925205.03583464</v>
      </c>
      <c r="H4" s="5"/>
      <c r="I4" s="1">
        <v>1359688</v>
      </c>
      <c r="J4" s="5"/>
      <c r="K4" s="3">
        <v>1699037.750003865</v>
      </c>
    </row>
    <row r="5" spans="1:11">
      <c r="E5" s="6" t="s">
        <v>7</v>
      </c>
      <c r="F5" s="6"/>
      <c r="G5" s="2">
        <v>12569822.027397713</v>
      </c>
      <c r="H5" s="4">
        <f>G5/G4</f>
        <v>0.97250465215432624</v>
      </c>
      <c r="I5">
        <v>457140</v>
      </c>
      <c r="J5" s="4">
        <f>I5/I4</f>
        <v>0.33620948335206313</v>
      </c>
      <c r="K5" s="2">
        <v>1629077.6118443641</v>
      </c>
    </row>
    <row r="6" spans="1:11">
      <c r="F6" t="s">
        <v>8</v>
      </c>
    </row>
    <row r="7" spans="1:11">
      <c r="F7" t="s">
        <v>9</v>
      </c>
      <c r="G7" s="2">
        <v>11570548.213612271</v>
      </c>
      <c r="H7" s="4">
        <f>G7/G5</f>
        <v>0.92050215097657051</v>
      </c>
      <c r="I7">
        <v>411913</v>
      </c>
      <c r="J7" s="4">
        <f>I7/I5</f>
        <v>0.90106531915824473</v>
      </c>
      <c r="K7" s="2">
        <v>1479328.0503621011</v>
      </c>
    </row>
    <row r="8" spans="1:11">
      <c r="F8" t="s">
        <v>10</v>
      </c>
      <c r="G8" s="2">
        <f>G5-G7</f>
        <v>999273.81378544122</v>
      </c>
      <c r="H8" s="4">
        <f>1-H7</f>
        <v>7.949784902342949E-2</v>
      </c>
      <c r="I8">
        <f>I5-I7</f>
        <v>45227</v>
      </c>
      <c r="J8" s="4">
        <f>1-J7</f>
        <v>9.8934680841755274E-2</v>
      </c>
      <c r="K8" s="2">
        <f>K5-K7</f>
        <v>149749.56148226303</v>
      </c>
    </row>
    <row r="9" spans="1:11">
      <c r="E9" s="6" t="s">
        <v>11</v>
      </c>
      <c r="F9" s="6"/>
      <c r="G9" s="2">
        <v>355107.77618525602</v>
      </c>
      <c r="H9" s="4">
        <f>1-H5-H10</f>
        <v>2.747405361854862E-2</v>
      </c>
      <c r="I9">
        <v>899052</v>
      </c>
      <c r="J9" s="4">
        <f>1-J5-J10</f>
        <v>0.66121933855413884</v>
      </c>
      <c r="K9" s="2">
        <v>69589.903950601001</v>
      </c>
    </row>
    <row r="10" spans="1:11">
      <c r="E10" s="6" t="s">
        <v>12</v>
      </c>
      <c r="F10" s="6"/>
      <c r="G10" s="2">
        <v>275.23225167200002</v>
      </c>
      <c r="H10" s="4">
        <f>G10/G4</f>
        <v>2.1294227125134885E-5</v>
      </c>
      <c r="I10">
        <v>3496</v>
      </c>
      <c r="J10" s="4">
        <f>I10/I4</f>
        <v>2.5711780937979888E-3</v>
      </c>
      <c r="K10" s="2">
        <v>370.2342089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7401640.7046373626</v>
      </c>
      <c r="H13" s="5">
        <f>G13/G5</f>
        <v>0.58884212429614635</v>
      </c>
      <c r="I13" s="1">
        <f>I14+I15</f>
        <v>290886</v>
      </c>
      <c r="J13" s="5">
        <f>I13/I5</f>
        <v>0.6363171019818874</v>
      </c>
      <c r="K13" s="3">
        <f>K14+K15</f>
        <v>468746.94245146902</v>
      </c>
    </row>
    <row r="14" spans="1:11">
      <c r="E14" s="6" t="s">
        <v>15</v>
      </c>
      <c r="F14" s="6"/>
      <c r="G14" s="2">
        <v>6736403.2965369839</v>
      </c>
      <c r="H14" s="4">
        <f>G14/G7</f>
        <v>0.58220260372899912</v>
      </c>
      <c r="I14">
        <v>261879</v>
      </c>
      <c r="J14" s="4">
        <f>I14/I7</f>
        <v>0.63576289167858258</v>
      </c>
      <c r="K14" s="2">
        <v>460246.75279091101</v>
      </c>
    </row>
    <row r="15" spans="1:11">
      <c r="E15" s="6" t="s">
        <v>16</v>
      </c>
      <c r="F15" s="6"/>
      <c r="G15" s="2">
        <v>665237.40810037905</v>
      </c>
      <c r="H15" s="4">
        <f>G15/G8</f>
        <v>0.6657208454010537</v>
      </c>
      <c r="I15">
        <v>29007</v>
      </c>
      <c r="J15" s="4">
        <f>I15/I8</f>
        <v>0.64136467154575805</v>
      </c>
      <c r="K15" s="2">
        <v>8500.1896605580005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6748878.5759417294</v>
      </c>
      <c r="H18" s="4">
        <f>G18/G5</f>
        <v>0.53691122763962684</v>
      </c>
      <c r="I18">
        <v>273325</v>
      </c>
      <c r="J18" s="4">
        <f>I18/I5</f>
        <v>0.59790217438858995</v>
      </c>
      <c r="K18" s="2">
        <v>287202.44476854597</v>
      </c>
    </row>
    <row r="19" spans="2:11">
      <c r="E19" s="6" t="s">
        <v>20</v>
      </c>
      <c r="F19" s="6"/>
      <c r="G19" s="2">
        <v>840388.15281306405</v>
      </c>
      <c r="H19" s="4">
        <f>G19/G5</f>
        <v>6.6857601562004515E-2</v>
      </c>
      <c r="I19">
        <v>19348</v>
      </c>
      <c r="J19" s="4">
        <f>I19/I5</f>
        <v>4.2324014525090783E-2</v>
      </c>
      <c r="K19" s="2">
        <v>177318.33904544101</v>
      </c>
    </row>
    <row r="20" spans="2:11">
      <c r="E20" s="6" t="s">
        <v>21</v>
      </c>
      <c r="F20" s="6"/>
      <c r="G20" s="2">
        <v>4980555.2986429203</v>
      </c>
      <c r="H20" s="4">
        <f>1-H18-H19</f>
        <v>0.39623117079836867</v>
      </c>
      <c r="I20">
        <v>164467</v>
      </c>
      <c r="J20" s="4">
        <f>1-J18-J19</f>
        <v>0.35977381108631928</v>
      </c>
      <c r="K20" s="2">
        <v>1164556.8280303769</v>
      </c>
    </row>
    <row r="21" spans="2:11">
      <c r="F21" t="s">
        <v>22</v>
      </c>
    </row>
    <row r="22" spans="2:11">
      <c r="F22" t="s">
        <v>23</v>
      </c>
      <c r="G22" s="2">
        <v>210450.82657586201</v>
      </c>
      <c r="H22" s="4">
        <f>G22/G20</f>
        <v>4.2254490504945244E-2</v>
      </c>
      <c r="I22">
        <v>13715</v>
      </c>
      <c r="J22" s="4">
        <f>I22/I20</f>
        <v>8.3390588993536699E-2</v>
      </c>
      <c r="K22" s="2">
        <v>35338.122670160003</v>
      </c>
    </row>
    <row r="23" spans="2:11">
      <c r="F23" t="s">
        <v>24</v>
      </c>
      <c r="G23" s="2">
        <f>G20-G22</f>
        <v>4770104.4720670581</v>
      </c>
      <c r="H23" s="4">
        <f>1-H22</f>
        <v>0.95774550949505477</v>
      </c>
      <c r="I23">
        <f>I20-I22</f>
        <v>150752</v>
      </c>
      <c r="J23" s="4">
        <f>1-J22</f>
        <v>0.91660941100646331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6220061.3467372106</v>
      </c>
      <c r="H26" s="4">
        <f>G26/G5</f>
        <v>0.49484084445903082</v>
      </c>
      <c r="I26">
        <v>244271</v>
      </c>
      <c r="J26" s="4">
        <f>I26/I5</f>
        <v>0.53434615216345105</v>
      </c>
      <c r="K26" s="2">
        <v>497748.17145164398</v>
      </c>
    </row>
    <row r="27" spans="2:11">
      <c r="E27" s="6" t="s">
        <v>27</v>
      </c>
      <c r="F27" s="6"/>
      <c r="G27" s="2">
        <v>6338855.5533977579</v>
      </c>
      <c r="H27" s="4">
        <f>G27/G5</f>
        <v>0.50429159136711099</v>
      </c>
      <c r="I27">
        <v>212571</v>
      </c>
      <c r="J27" s="4">
        <f>I27/I5</f>
        <v>0.46500196876230476</v>
      </c>
      <c r="K27" s="2">
        <v>1131243.812852029</v>
      </c>
    </row>
    <row r="28" spans="2:11">
      <c r="E28" s="6" t="s">
        <v>28</v>
      </c>
      <c r="F28" s="6"/>
      <c r="G28" s="2">
        <v>10285.901705714999</v>
      </c>
      <c r="H28" s="4">
        <f>G28/G5</f>
        <v>8.1830129999417773E-4</v>
      </c>
      <c r="I28">
        <v>269</v>
      </c>
      <c r="J28" s="4">
        <f>I28/I5</f>
        <v>5.8844117775736101E-4</v>
      </c>
      <c r="K28" s="2">
        <v>85.627540690999993</v>
      </c>
    </row>
    <row r="29" spans="2:11">
      <c r="E29" s="6" t="s">
        <v>29</v>
      </c>
      <c r="F29" s="6"/>
      <c r="G29" s="2">
        <v>619.22555702900002</v>
      </c>
      <c r="H29" s="4">
        <f>G29/G5</f>
        <v>4.9262873864030051E-5</v>
      </c>
      <c r="I29">
        <v>29</v>
      </c>
      <c r="J29" s="4">
        <f>I29/I5</f>
        <v>6.3437896486853037E-5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12378551.461901292</v>
      </c>
      <c r="H4" s="5"/>
      <c r="I4" s="1">
        <v>2489828</v>
      </c>
      <c r="J4" s="5"/>
      <c r="K4" s="3">
        <v>159414497.50351223</v>
      </c>
    </row>
    <row r="5" spans="1:11">
      <c r="E5" s="6" t="s">
        <v>7</v>
      </c>
      <c r="F5" s="6"/>
      <c r="G5" s="2">
        <v>10528349.900973989</v>
      </c>
      <c r="H5" s="4">
        <f>G5/G4</f>
        <v>0.85053165819749954</v>
      </c>
      <c r="I5">
        <v>446041</v>
      </c>
      <c r="J5" s="4">
        <f>I5/I4</f>
        <v>0.17914530642277299</v>
      </c>
      <c r="K5" s="2">
        <v>5139986.9310588147</v>
      </c>
    </row>
    <row r="6" spans="1:11">
      <c r="F6" t="s">
        <v>8</v>
      </c>
    </row>
    <row r="7" spans="1:11">
      <c r="F7" t="s">
        <v>9</v>
      </c>
      <c r="G7" s="2">
        <v>9597197.7973892838</v>
      </c>
      <c r="H7" s="4">
        <f>G7/G5</f>
        <v>0.91155764081334689</v>
      </c>
      <c r="I7">
        <v>408304</v>
      </c>
      <c r="J7" s="4">
        <f>I7/I5</f>
        <v>0.91539566990478449</v>
      </c>
      <c r="K7" s="2">
        <v>4755888.214547731</v>
      </c>
    </row>
    <row r="8" spans="1:11">
      <c r="F8" t="s">
        <v>10</v>
      </c>
      <c r="G8" s="2">
        <f>G5-G7</f>
        <v>931152.10358470492</v>
      </c>
      <c r="H8" s="4">
        <f>1-H7</f>
        <v>8.8442359186653108E-2</v>
      </c>
      <c r="I8">
        <f>I5-I7</f>
        <v>37737</v>
      </c>
      <c r="J8" s="4">
        <f>1-J7</f>
        <v>8.4604330095215508E-2</v>
      </c>
      <c r="K8" s="2">
        <f>K5-K7</f>
        <v>384098.71651108377</v>
      </c>
    </row>
    <row r="9" spans="1:11">
      <c r="E9" s="6" t="s">
        <v>11</v>
      </c>
      <c r="F9" s="6"/>
      <c r="G9" s="2">
        <v>1611815.6994221299</v>
      </c>
      <c r="H9" s="4">
        <f>1-H5-H10</f>
        <v>0.13021036462812113</v>
      </c>
      <c r="I9">
        <v>1594991</v>
      </c>
      <c r="J9" s="4">
        <f>1-J5-J10</f>
        <v>0.64060288501856344</v>
      </c>
      <c r="K9" s="2">
        <v>153740305.06932068</v>
      </c>
    </row>
    <row r="10" spans="1:11">
      <c r="E10" s="6" t="s">
        <v>12</v>
      </c>
      <c r="F10" s="6"/>
      <c r="G10" s="2">
        <v>238385.86150517501</v>
      </c>
      <c r="H10" s="4">
        <f>G10/G4</f>
        <v>1.9257977174379333E-2</v>
      </c>
      <c r="I10">
        <v>448796</v>
      </c>
      <c r="J10" s="4">
        <f>I10/I4</f>
        <v>0.18025180855866349</v>
      </c>
      <c r="K10" s="2">
        <v>534205.50313272502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5028724.1082035024</v>
      </c>
      <c r="H13" s="5">
        <f>G13/G5</f>
        <v>0.47763649152069781</v>
      </c>
      <c r="I13" s="1">
        <f>I14+I15</f>
        <v>173422</v>
      </c>
      <c r="J13" s="5">
        <f>I13/I5</f>
        <v>0.38880282305886676</v>
      </c>
      <c r="K13" s="3">
        <f>K14+K15</f>
        <v>1571884.2999511461</v>
      </c>
    </row>
    <row r="14" spans="1:11">
      <c r="E14" s="6" t="s">
        <v>15</v>
      </c>
      <c r="F14" s="6"/>
      <c r="G14" s="2">
        <v>4628844.561113609</v>
      </c>
      <c r="H14" s="4">
        <f>G14/G7</f>
        <v>0.48231209347094928</v>
      </c>
      <c r="I14">
        <v>157117</v>
      </c>
      <c r="J14" s="4">
        <f>I14/I7</f>
        <v>0.38480396959128493</v>
      </c>
      <c r="K14" s="2">
        <v>1463828.212342974</v>
      </c>
    </row>
    <row r="15" spans="1:11">
      <c r="E15" s="6" t="s">
        <v>16</v>
      </c>
      <c r="F15" s="6"/>
      <c r="G15" s="2">
        <v>399879.54708989302</v>
      </c>
      <c r="H15" s="4">
        <f>G15/G8</f>
        <v>0.42944600087403101</v>
      </c>
      <c r="I15">
        <v>16305</v>
      </c>
      <c r="J15" s="4">
        <f>I15/I8</f>
        <v>0.43206932188568248</v>
      </c>
      <c r="K15" s="2">
        <v>108056.08760817201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4434865.4852429908</v>
      </c>
      <c r="H18" s="4">
        <f>G18/G5</f>
        <v>0.42123082220440988</v>
      </c>
      <c r="I18">
        <v>170343</v>
      </c>
      <c r="J18" s="4">
        <f>I18/I5</f>
        <v>0.38189987019130528</v>
      </c>
      <c r="K18" s="2">
        <v>1265778.191610062</v>
      </c>
    </row>
    <row r="19" spans="2:11">
      <c r="E19" s="6" t="s">
        <v>20</v>
      </c>
      <c r="F19" s="6"/>
      <c r="G19" s="2">
        <v>644220.57405144896</v>
      </c>
      <c r="H19" s="4">
        <f>G19/G5</f>
        <v>6.1189130311090009E-2</v>
      </c>
      <c r="I19">
        <v>22241</v>
      </c>
      <c r="J19" s="4">
        <f>I19/I5</f>
        <v>4.9863129174223891E-2</v>
      </c>
      <c r="K19" s="2">
        <v>507542.34581230098</v>
      </c>
    </row>
    <row r="20" spans="2:11">
      <c r="E20" s="6" t="s">
        <v>21</v>
      </c>
      <c r="F20" s="6"/>
      <c r="G20" s="2">
        <v>5449263.8416795479</v>
      </c>
      <c r="H20" s="4">
        <f>1-H18-H19</f>
        <v>0.51758004748450015</v>
      </c>
      <c r="I20">
        <v>253424</v>
      </c>
      <c r="J20" s="4">
        <f>1-J18-J19</f>
        <v>0.56823700063447091</v>
      </c>
      <c r="K20" s="2">
        <v>3356147.8152451022</v>
      </c>
    </row>
    <row r="21" spans="2:11">
      <c r="F21" t="s">
        <v>22</v>
      </c>
    </row>
    <row r="22" spans="2:11">
      <c r="F22" t="s">
        <v>23</v>
      </c>
      <c r="G22" s="2">
        <v>339122.85897076601</v>
      </c>
      <c r="H22" s="4">
        <f>G22/G20</f>
        <v>6.2232783881178907E-2</v>
      </c>
      <c r="I22">
        <v>23325</v>
      </c>
      <c r="J22" s="4">
        <f>I22/I20</f>
        <v>9.2039427994191556E-2</v>
      </c>
      <c r="K22" s="2">
        <v>823429.24547341396</v>
      </c>
    </row>
    <row r="23" spans="2:11">
      <c r="F23" t="s">
        <v>24</v>
      </c>
      <c r="G23" s="2">
        <f>G20-G22</f>
        <v>5110140.982708782</v>
      </c>
      <c r="H23" s="4">
        <f>1-H22</f>
        <v>0.93776721611882108</v>
      </c>
      <c r="I23">
        <f>I20-I22</f>
        <v>230099</v>
      </c>
      <c r="J23" s="4">
        <f>1-J22</f>
        <v>0.90796057200580849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5526721.5118839266</v>
      </c>
      <c r="H26" s="4">
        <f>G26/G5</f>
        <v>0.52493710447186448</v>
      </c>
      <c r="I26">
        <v>219646</v>
      </c>
      <c r="J26" s="4">
        <f>I26/I5</f>
        <v>0.49243455198064751</v>
      </c>
      <c r="K26" s="2">
        <v>3277319.7893721061</v>
      </c>
    </row>
    <row r="27" spans="2:11">
      <c r="E27" s="6" t="s">
        <v>27</v>
      </c>
      <c r="F27" s="6"/>
      <c r="G27" s="2">
        <v>4976030.4418190746</v>
      </c>
      <c r="H27" s="4">
        <f>G27/G5</f>
        <v>0.47263156037003828</v>
      </c>
      <c r="I27">
        <v>225485</v>
      </c>
      <c r="J27" s="4">
        <f>I27/I5</f>
        <v>0.5055252768243278</v>
      </c>
      <c r="K27" s="2">
        <v>1858528.27069587</v>
      </c>
    </row>
    <row r="28" spans="2:11">
      <c r="E28" s="6" t="s">
        <v>28</v>
      </c>
      <c r="F28" s="6"/>
      <c r="G28" s="2">
        <v>21712.363213482</v>
      </c>
      <c r="H28" s="4">
        <f>G28/G5</f>
        <v>2.0622759898465538E-3</v>
      </c>
      <c r="I28">
        <v>710</v>
      </c>
      <c r="J28" s="4">
        <f>I28/I5</f>
        <v>1.5917819213928765E-3</v>
      </c>
      <c r="K28" s="2">
        <v>1292.0724576770001</v>
      </c>
    </row>
    <row r="29" spans="2:11">
      <c r="E29" s="6" t="s">
        <v>29</v>
      </c>
      <c r="F29" s="6"/>
      <c r="G29" s="2">
        <v>3885.5840575040002</v>
      </c>
      <c r="H29" s="4">
        <f>G29/G5</f>
        <v>3.6905916825052905E-4</v>
      </c>
      <c r="I29">
        <v>195</v>
      </c>
      <c r="J29" s="4">
        <f>I29/I5</f>
        <v>4.3717954179100127E-4</v>
      </c>
      <c r="K29" s="2">
        <v>2846.7336931720001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tabSelected="1" workbookViewId="0">
      <selection activeCell="R11" sqref="R11"/>
    </sheetView>
  </sheetViews>
  <sheetFormatPr defaultRowHeight="30" customHeight="1"/>
  <cols>
    <col min="5" max="5" width="32.7109375" customWidth="1"/>
  </cols>
  <sheetData>
    <row r="1" spans="1:5" ht="30" customHeight="1">
      <c r="E1" s="17" t="s">
        <v>45</v>
      </c>
    </row>
    <row r="2" spans="1:5">
      <c r="A2" t="s">
        <v>30</v>
      </c>
      <c r="E2" t="s">
        <v>46</v>
      </c>
    </row>
    <row r="3" spans="1:5">
      <c r="A3" t="s">
        <v>31</v>
      </c>
      <c r="B3">
        <f>'NEWT - EU'!$G$7</f>
        <v>11570548.213612271</v>
      </c>
    </row>
    <row r="4" spans="1:5">
      <c r="A4" t="s">
        <v>32</v>
      </c>
      <c r="B4">
        <f>'NEWT - EU'!$G$8</f>
        <v>999273.81378544122</v>
      </c>
    </row>
    <row r="5" spans="1:5">
      <c r="A5" t="s">
        <v>33</v>
      </c>
      <c r="B5">
        <f>'NEWT - EU'!$G$9</f>
        <v>355107.77618525602</v>
      </c>
    </row>
    <row r="6" spans="1:5">
      <c r="A6" t="s">
        <v>34</v>
      </c>
      <c r="B6">
        <f>'NEWT - EU'!$G$10</f>
        <v>275.23225167200002</v>
      </c>
    </row>
    <row r="15" spans="1:5">
      <c r="A15" t="s">
        <v>35</v>
      </c>
    </row>
    <row r="16" spans="1:5">
      <c r="A16" t="s">
        <v>31</v>
      </c>
      <c r="B16">
        <f>'NEWT - EU'!$I$7</f>
        <v>411913</v>
      </c>
    </row>
    <row r="17" spans="1:2">
      <c r="A17" t="s">
        <v>32</v>
      </c>
      <c r="B17">
        <f>'NEWT - EU'!$I$8</f>
        <v>45227</v>
      </c>
    </row>
    <row r="18" spans="1:2">
      <c r="A18" t="s">
        <v>33</v>
      </c>
      <c r="B18">
        <f>'NEWT - EU'!$I$9</f>
        <v>899052</v>
      </c>
    </row>
    <row r="19" spans="1:2">
      <c r="A19" t="s">
        <v>34</v>
      </c>
      <c r="B19">
        <f>'NEWT - EU'!$I$10</f>
        <v>3496</v>
      </c>
    </row>
    <row r="27" spans="1:2">
      <c r="A27" t="s">
        <v>18</v>
      </c>
    </row>
    <row r="28" spans="1:2">
      <c r="A28" t="s">
        <v>36</v>
      </c>
      <c r="B28">
        <f>'NEWT - EU'!$G$18</f>
        <v>6748878.5759417294</v>
      </c>
    </row>
    <row r="29" spans="1:2">
      <c r="A29" t="s">
        <v>37</v>
      </c>
      <c r="B29">
        <f>'NEWT - EU'!$G$19</f>
        <v>840388.15281306405</v>
      </c>
    </row>
    <row r="30" spans="1:2">
      <c r="A30" t="s">
        <v>38</v>
      </c>
      <c r="B30">
        <f>'NEWT - EU'!$G$22</f>
        <v>210450.82657586201</v>
      </c>
    </row>
    <row r="31" spans="1:2">
      <c r="A31" t="s">
        <v>39</v>
      </c>
      <c r="B31">
        <f>'NEWT - EU'!$G$23</f>
        <v>4770104.4720670581</v>
      </c>
    </row>
    <row r="40" spans="1:2">
      <c r="A40" t="s">
        <v>40</v>
      </c>
    </row>
    <row r="41" spans="1:2">
      <c r="A41" t="s">
        <v>41</v>
      </c>
      <c r="B41">
        <f>'NEWT - EU'!$G$26</f>
        <v>6220061.3467372106</v>
      </c>
    </row>
    <row r="42" spans="1:2">
      <c r="A42" t="s">
        <v>42</v>
      </c>
      <c r="B42">
        <f>'NEWT - EU'!$G$27</f>
        <v>6338855.5533977579</v>
      </c>
    </row>
    <row r="43" spans="1:2">
      <c r="A43" t="s">
        <v>43</v>
      </c>
      <c r="B43">
        <f>'NEWT - EU'!$G$28</f>
        <v>10285.901705714999</v>
      </c>
    </row>
    <row r="44" spans="1:2">
      <c r="A44" t="s">
        <v>44</v>
      </c>
      <c r="B44">
        <f>'NEWT - EU'!$G$29</f>
        <v>619.22555702900002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Charts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2023-02-24T10:18:01Z</dcterms:created>
  <dcterms:modified xsi:type="dcterms:W3CDTF">2023-02-24T10:18:01Z</dcterms:modified>
</cp:coreProperties>
</file>