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3D42E5C4-A208-4AA2-8C94-EF3AE35DAC9A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K8" i="2"/>
  <c r="J8" i="2"/>
  <c r="I8" i="2"/>
  <c r="B17" i="3" s="1"/>
  <c r="H8" i="2"/>
  <c r="G8" i="2"/>
  <c r="B4" i="3" s="1"/>
  <c r="J7" i="2"/>
  <c r="H7" i="2"/>
  <c r="J5" i="2"/>
  <c r="H5" i="2"/>
  <c r="H9" i="2" s="1"/>
  <c r="H15" i="2" l="1"/>
</calcChain>
</file>

<file path=xl/sharedStrings.xml><?xml version="1.0" encoding="utf-8"?>
<sst xmlns="http://schemas.openxmlformats.org/spreadsheetml/2006/main" count="87" uniqueCount="48">
  <si>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24 February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</si>
  <si>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</si>
  <si>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</si>
  <si>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</si>
  <si>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</si>
  <si>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</si>
  <si>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</si>
  <si>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</si>
  <si>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</si>
  <si>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</si>
  <si>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</si>
  <si>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</si>
  <si>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</si>
  <si>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</si>
  <si>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</si>
  <si>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</si>
  <si>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</si>
  <si>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</si>
  <si>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</si>
  <si>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</si>
  <si>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</si>
  <si>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</si>
  <si>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</si>
  <si>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</si>
  <si>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</si>
  <si>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</si>
  <si>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</si>
  <si>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</si>
  <si>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</si>
  <si>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</si>
  <si>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</si>
  <si>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</si>
  <si>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</si>
  <si>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</si>
  <si>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</si>
  <si>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</si>
  <si>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</si>
  <si>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</si>
  <si>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</si>
  <si>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</si>
  <si>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</si>
  <si>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</si>
  <si>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</si>
  <si>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</si>
  <si>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</si>
  <si>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>SFTR Public Data</t>
  </si>
  <si>
    <t>for week ending 24 February 2023</t>
  </si>
  <si>
    <t>*SFTR data not available from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</si>
</sst>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6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5" fillId="0" borderId="0" xfId="0" applyFont="1"/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10099453.934858914</c:v>
                </c:pt>
                <c:pt idx="1">
                  <c:v>836854.36786158569</c:v>
                </c:pt>
                <c:pt idx="2">
                  <c:v>228128.24579041099</c:v>
                </c:pt>
                <c:pt idx="3">
                  <c:v>11.520971691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01-471A-972D-CB62E17C9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369820</c:v>
                </c:pt>
                <c:pt idx="1">
                  <c:v>33235</c:v>
                </c:pt>
                <c:pt idx="2">
                  <c:v>748123</c:v>
                </c:pt>
                <c:pt idx="3">
                  <c:v>1101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868-4A4D-A84E-09F706ADC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5680149.5206254451</c:v>
                </c:pt>
                <c:pt idx="1">
                  <c:v>888502.22432564397</c:v>
                </c:pt>
                <c:pt idx="2">
                  <c:v>211729.17994984699</c:v>
                </c:pt>
                <c:pt idx="3">
                  <c:v>4155927.3778195651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24-4ABE-8110-7BBBCCE3C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4977178.0837483099</c:v>
                </c:pt>
                <c:pt idx="1">
                  <c:v>5951924.5557495011</c:v>
                </c:pt>
                <c:pt idx="2">
                  <c:v>6739.2280715030001</c:v>
                </c:pt>
                <c:pt idx="3">
                  <c:v>466.43515118699997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2B-4BB9-B313-687E8703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34" sqref="A34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79.900000000000006" customHeight="1">
      <c r="A1" s="7"/>
      <c r="B1" s="7"/>
      <c r="C1" s="7"/>
      <c r="D1" s="7"/>
      <c r="E1" s="7"/>
      <c r="F1" s="16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11164448.069482604</v>
      </c>
      <c r="H4" s="5"/>
      <c r="I4" s="1">
        <v>1152279</v>
      </c>
      <c r="J4" s="5"/>
      <c r="K4" s="3">
        <v>1513454.174083289</v>
      </c>
    </row>
    <row r="5" spans="1:11">
      <c r="E5" s="7" t="s">
        <v>7</v>
      </c>
      <c r="F5" s="7"/>
      <c r="G5" s="2">
        <v>10936308.3027205</v>
      </c>
      <c r="H5" s="4">
        <f>G5/G4</f>
        <v>0.9795655131948966</v>
      </c>
      <c r="I5">
        <v>403055</v>
      </c>
      <c r="J5" s="4">
        <f>I5/I4</f>
        <v>0.34978941731993729</v>
      </c>
      <c r="K5" s="2">
        <v>1445596.461342826</v>
      </c>
    </row>
    <row r="6" spans="1:11">
      <c r="F6" t="s">
        <v>8</v>
      </c>
    </row>
    <row r="7" spans="1:11">
      <c r="F7" t="s">
        <v>9</v>
      </c>
      <c r="G7" s="2">
        <v>10099453.934858914</v>
      </c>
      <c r="H7" s="4">
        <f>G7/G5</f>
        <v>0.92347926332202879</v>
      </c>
      <c r="I7">
        <v>369820</v>
      </c>
      <c r="J7" s="4">
        <f>I7/I5</f>
        <v>0.91754227090595575</v>
      </c>
      <c r="K7" s="2">
        <v>1209541.530831831</v>
      </c>
    </row>
    <row r="8" spans="1:11">
      <c r="F8" t="s">
        <v>10</v>
      </c>
      <c r="G8" s="2">
        <f>G5-G7</f>
        <v>836854.36786158569</v>
      </c>
      <c r="H8" s="4">
        <f>1-H7</f>
        <v>7.6520736677971213E-2</v>
      </c>
      <c r="I8">
        <f>I5-I7</f>
        <v>33235</v>
      </c>
      <c r="J8" s="4">
        <f>1-J7</f>
        <v>8.2457729094044252E-2</v>
      </c>
      <c r="K8" s="2">
        <f>K5-K7</f>
        <v>236054.93051099498</v>
      </c>
    </row>
    <row r="9" spans="1:11">
      <c r="E9" s="7" t="s">
        <v>11</v>
      </c>
      <c r="F9" s="7"/>
      <c r="G9" s="2">
        <v>228128.24579041099</v>
      </c>
      <c r="H9" s="4">
        <f>1-H5-H10</f>
        <v>2.0433454871270282E-2</v>
      </c>
      <c r="I9">
        <v>748123</v>
      </c>
      <c r="J9" s="4">
        <f>1-J5-J10</f>
        <v>0.6492550849230091</v>
      </c>
      <c r="K9" s="2">
        <v>67548.862170484994</v>
      </c>
    </row>
    <row r="10" spans="1:11">
      <c r="E10" s="7" t="s">
        <v>12</v>
      </c>
      <c r="F10" s="7"/>
      <c r="G10" s="2">
        <v>11.520971691</v>
      </c>
      <c r="H10" s="4">
        <f>G10/G4</f>
        <v>1.0319338331190713E-6</v>
      </c>
      <c r="I10">
        <v>1101</v>
      </c>
      <c r="J10" s="4">
        <f>I10/I4</f>
        <v>9.5549775705363021E-4</v>
      </c>
      <c r="K10" s="2">
        <v>308.85056997800001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6242268.0549740363</v>
      </c>
      <c r="H13" s="5">
        <f>G13/G5</f>
        <v>0.57078384059648524</v>
      </c>
      <c r="I13" s="1">
        <f>I14+I15</f>
        <v>258158</v>
      </c>
      <c r="J13" s="5">
        <f>I13/I5</f>
        <v>0.64050315713736339</v>
      </c>
      <c r="K13" s="3">
        <f>K14+K15</f>
        <v>563262.28207441396</v>
      </c>
    </row>
    <row r="14" spans="1:11">
      <c r="E14" s="7" t="s">
        <v>15</v>
      </c>
      <c r="F14" s="7"/>
      <c r="G14" s="2">
        <v>5716631.1639728686</v>
      </c>
      <c r="H14" s="4">
        <f>G14/G7</f>
        <v>0.56603368863751624</v>
      </c>
      <c r="I14">
        <v>234656</v>
      </c>
      <c r="J14" s="4">
        <f>I14/I7</f>
        <v>0.6345140879346709</v>
      </c>
      <c r="K14" s="2">
        <v>523177.11773390498</v>
      </c>
    </row>
    <row r="15" spans="1:11">
      <c r="E15" s="7" t="s">
        <v>16</v>
      </c>
      <c r="F15" s="7"/>
      <c r="G15" s="2">
        <v>525636.89100116806</v>
      </c>
      <c r="H15" s="4">
        <f>G15/G8</f>
        <v>0.62811035131994142</v>
      </c>
      <c r="I15">
        <v>23502</v>
      </c>
      <c r="J15" s="4">
        <f>I15/I8</f>
        <v>0.70714608093876941</v>
      </c>
      <c r="K15" s="2">
        <v>40085.164340509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2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2:11">
      <c r="E18" s="7" t="s">
        <v>19</v>
      </c>
      <c r="F18" s="7"/>
      <c r="G18" s="2">
        <v>5680149.5206254451</v>
      </c>
      <c r="H18" s="4">
        <f>G18/G5</f>
        <v>0.51938454580806392</v>
      </c>
      <c r="I18">
        <v>246572</v>
      </c>
      <c r="J18" s="4">
        <f>I18/I5</f>
        <v>0.611757700561958</v>
      </c>
      <c r="K18" s="2">
        <v>406902.21192182199</v>
      </c>
    </row>
    <row r="19" spans="2:11">
      <c r="E19" s="7" t="s">
        <v>20</v>
      </c>
      <c r="F19" s="7"/>
      <c r="G19" s="2">
        <v>888502.22432564397</v>
      </c>
      <c r="H19" s="4">
        <f>G19/G5</f>
        <v>8.1243340964027272E-2</v>
      </c>
      <c r="I19">
        <v>18867</v>
      </c>
      <c r="J19" s="4">
        <f>I19/I5</f>
        <v>4.6809988711218074E-2</v>
      </c>
      <c r="K19" s="2">
        <v>176380.51454656001</v>
      </c>
    </row>
    <row r="20" spans="2:11">
      <c r="E20" s="7" t="s">
        <v>21</v>
      </c>
      <c r="F20" s="7"/>
      <c r="G20" s="2">
        <v>4367656.5577694122</v>
      </c>
      <c r="H20" s="4">
        <f>1-H18-H19</f>
        <v>0.39937211322790878</v>
      </c>
      <c r="I20">
        <v>137616</v>
      </c>
      <c r="J20" s="4">
        <f>1-J18-J19</f>
        <v>0.34143231072682395</v>
      </c>
      <c r="K20" s="2">
        <v>862313.73487444397</v>
      </c>
    </row>
    <row r="21" spans="2:11">
      <c r="F21" t="s">
        <v>22</v>
      </c>
    </row>
    <row r="22" spans="2:11">
      <c r="F22" t="s">
        <v>23</v>
      </c>
      <c r="G22" s="2">
        <v>211729.17994984699</v>
      </c>
      <c r="H22" s="4">
        <f>G22/G20</f>
        <v>4.8476609172305965E-2</v>
      </c>
      <c r="I22">
        <v>13310</v>
      </c>
      <c r="J22" s="4">
        <f>I22/I20</f>
        <v>9.6718404836646898E-2</v>
      </c>
      <c r="K22" s="2">
        <v>31813.197094464998</v>
      </c>
    </row>
    <row r="23" spans="2:11">
      <c r="F23" t="s">
        <v>24</v>
      </c>
      <c r="G23" s="2">
        <f>G20-G22</f>
        <v>4155927.3778195651</v>
      </c>
      <c r="H23" s="4">
        <f>1-H22</f>
        <v>0.95152339082769399</v>
      </c>
      <c r="I23">
        <f>I20-I22</f>
        <v>124306</v>
      </c>
      <c r="J23" s="4">
        <f>1-J22</f>
        <v>0.90328159516335305</v>
      </c>
    </row>
    <row r="25" spans="2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2:11">
      <c r="E26" s="7" t="s">
        <v>26</v>
      </c>
      <c r="F26" s="7"/>
      <c r="G26" s="2">
        <v>4977178.0837483099</v>
      </c>
      <c r="H26" s="4">
        <f>G26/G5</f>
        <v>0.45510586808440601</v>
      </c>
      <c r="I26">
        <v>202648</v>
      </c>
      <c r="J26" s="4">
        <f>I26/I5</f>
        <v>0.50278001761546187</v>
      </c>
      <c r="K26" s="2">
        <v>519437.77822901303</v>
      </c>
    </row>
    <row r="27" spans="2:11">
      <c r="E27" s="7" t="s">
        <v>27</v>
      </c>
      <c r="F27" s="7"/>
      <c r="G27" s="2">
        <v>5951924.5557495011</v>
      </c>
      <c r="H27" s="4">
        <f>G27/G5</f>
        <v>0.54423525663307326</v>
      </c>
      <c r="I27">
        <v>200188</v>
      </c>
      <c r="J27" s="4">
        <f>I27/I5</f>
        <v>0.49667663222140901</v>
      </c>
      <c r="K27" s="2">
        <v>926076.59680352395</v>
      </c>
    </row>
    <row r="28" spans="2:11">
      <c r="E28" s="7" t="s">
        <v>28</v>
      </c>
      <c r="F28" s="7"/>
      <c r="G28" s="2">
        <v>6739.2280715030001</v>
      </c>
      <c r="H28" s="4">
        <f>G28/G5</f>
        <v>6.1622513602936375E-4</v>
      </c>
      <c r="I28">
        <v>198</v>
      </c>
      <c r="J28" s="4">
        <f>I28/I5</f>
        <v>4.9124809269206432E-4</v>
      </c>
      <c r="K28" s="2">
        <v>82.086310288999996</v>
      </c>
    </row>
    <row r="29" spans="2:11">
      <c r="E29" s="7" t="s">
        <v>29</v>
      </c>
      <c r="F29" s="7"/>
      <c r="G29" s="2">
        <v>466.43515118699997</v>
      </c>
      <c r="H29" s="4">
        <f>G29/G5</f>
        <v>4.2650146491478324E-5</v>
      </c>
      <c r="I29">
        <v>21</v>
      </c>
      <c r="J29" s="4">
        <f>I29/I5</f>
        <v>5.2102070437037127E-5</v>
      </c>
      <c r="K29" s="2">
        <v>0</v>
      </c>
    </row>
    <row r="34" spans="1:1">
      <c r="A34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workbookViewId="0">
      <selection activeCell="A32" sqref="A32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79.900000000000006" customHeight="1">
      <c r="A1" s="7"/>
      <c r="B1" s="7"/>
      <c r="C1" s="7"/>
      <c r="D1" s="7"/>
      <c r="E1" s="7"/>
      <c r="F1" s="17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11196823.161036599</v>
      </c>
      <c r="H4" s="5"/>
      <c r="I4" s="1">
        <v>2114652</v>
      </c>
      <c r="J4" s="5"/>
      <c r="K4" s="3">
        <v>165840418.47381353</v>
      </c>
    </row>
    <row r="5" spans="1:11">
      <c r="E5" s="7" t="s">
        <v>7</v>
      </c>
      <c r="F5" s="7"/>
      <c r="G5" s="2">
        <v>9799507.2097552363</v>
      </c>
      <c r="H5" s="4">
        <f>G5/G4</f>
        <v>0.87520424934959851</v>
      </c>
      <c r="I5">
        <v>390917</v>
      </c>
      <c r="J5" s="4">
        <f>I5/I4</f>
        <v>0.18486114973054668</v>
      </c>
      <c r="K5" s="2">
        <v>4797461.8476099223</v>
      </c>
    </row>
    <row r="6" spans="1:11">
      <c r="F6" t="s">
        <v>8</v>
      </c>
    </row>
    <row r="7" spans="1:11">
      <c r="F7" t="s">
        <v>9</v>
      </c>
      <c r="G7" s="2">
        <v>8883846.1147687007</v>
      </c>
      <c r="H7" s="4">
        <f>G7/G5</f>
        <v>0.90656049580993103</v>
      </c>
      <c r="I7">
        <v>362008</v>
      </c>
      <c r="J7" s="4">
        <f>I7/I5</f>
        <v>0.92604824041932177</v>
      </c>
      <c r="K7" s="2">
        <v>4359060.0157918306</v>
      </c>
    </row>
    <row r="8" spans="1:11">
      <c r="F8" t="s">
        <v>10</v>
      </c>
      <c r="G8" s="2">
        <f>G5-G7</f>
        <v>915661.09498653561</v>
      </c>
      <c r="H8" s="4">
        <f>1-H7</f>
        <v>9.3439504190068967E-2</v>
      </c>
      <c r="I8">
        <f>I5-I7</f>
        <v>28909</v>
      </c>
      <c r="J8" s="4">
        <f>1-J7</f>
        <v>7.3951759580678234E-2</v>
      </c>
      <c r="K8" s="2">
        <f>K5-K7</f>
        <v>438401.83181809168</v>
      </c>
    </row>
    <row r="9" spans="1:11">
      <c r="E9" s="7" t="s">
        <v>11</v>
      </c>
      <c r="F9" s="7"/>
      <c r="G9" s="2">
        <v>1311106.582642914</v>
      </c>
      <c r="H9" s="4">
        <f>1-H5-H10</f>
        <v>0.1170963016729053</v>
      </c>
      <c r="I9">
        <v>1533691</v>
      </c>
      <c r="J9" s="4">
        <f>1-J5-J10</f>
        <v>0.72526874398246144</v>
      </c>
      <c r="K9" s="2">
        <v>160492158.64393875</v>
      </c>
    </row>
    <row r="10" spans="1:11">
      <c r="E10" s="7" t="s">
        <v>12</v>
      </c>
      <c r="F10" s="7"/>
      <c r="G10" s="2">
        <v>86209.368638448999</v>
      </c>
      <c r="H10" s="4">
        <f>G10/G4</f>
        <v>7.6994489774961988E-3</v>
      </c>
      <c r="I10">
        <v>190044</v>
      </c>
      <c r="J10" s="4">
        <f>I10/I4</f>
        <v>8.9870106286991908E-2</v>
      </c>
      <c r="K10" s="2">
        <v>550797.98226485995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4619527.3000871949</v>
      </c>
      <c r="H13" s="5">
        <f>G13/G5</f>
        <v>0.47140404116326756</v>
      </c>
      <c r="I13" s="1">
        <f>I14+I15</f>
        <v>160530</v>
      </c>
      <c r="J13" s="5">
        <f>I13/I5</f>
        <v>0.41064983103830227</v>
      </c>
      <c r="K13" s="3">
        <f>K14+K15</f>
        <v>1393562.360792927</v>
      </c>
    </row>
    <row r="14" spans="1:11">
      <c r="E14" s="7" t="s">
        <v>15</v>
      </c>
      <c r="F14" s="7"/>
      <c r="G14" s="2">
        <v>4276224.3869660199</v>
      </c>
      <c r="H14" s="4">
        <f>G14/G7</f>
        <v>0.48134831825341173</v>
      </c>
      <c r="I14">
        <v>146033</v>
      </c>
      <c r="J14" s="4">
        <f>I14/I7</f>
        <v>0.40339716249364654</v>
      </c>
      <c r="K14" s="2">
        <v>1281724.0764995611</v>
      </c>
    </row>
    <row r="15" spans="1:11">
      <c r="E15" s="7" t="s">
        <v>16</v>
      </c>
      <c r="F15" s="7"/>
      <c r="G15" s="2">
        <v>343302.91312117502</v>
      </c>
      <c r="H15" s="4">
        <f>G15/G8</f>
        <v>0.37492355523330728</v>
      </c>
      <c r="I15">
        <v>14497</v>
      </c>
      <c r="J15" s="4">
        <f>I15/I8</f>
        <v>0.50147013040921518</v>
      </c>
      <c r="K15" s="2">
        <v>111838.284293366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1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1:11">
      <c r="E18" s="7" t="s">
        <v>19</v>
      </c>
      <c r="F18" s="7"/>
      <c r="G18" s="2">
        <v>3961143.6640590951</v>
      </c>
      <c r="H18" s="4">
        <f>G18/G5</f>
        <v>0.40421865908888222</v>
      </c>
      <c r="I18">
        <v>155258</v>
      </c>
      <c r="J18" s="4">
        <f>I18/I5</f>
        <v>0.39716359227150522</v>
      </c>
      <c r="K18" s="2">
        <v>981042.91774115094</v>
      </c>
    </row>
    <row r="19" spans="1:11">
      <c r="E19" s="7" t="s">
        <v>20</v>
      </c>
      <c r="F19" s="7"/>
      <c r="G19" s="2">
        <v>744762.00109453395</v>
      </c>
      <c r="H19" s="4">
        <f>G19/G5</f>
        <v>7.599994419649353E-2</v>
      </c>
      <c r="I19">
        <v>23537</v>
      </c>
      <c r="J19" s="4">
        <f>I19/I5</f>
        <v>6.0209712036058807E-2</v>
      </c>
      <c r="K19" s="2">
        <v>666957.544950112</v>
      </c>
    </row>
    <row r="20" spans="1:11">
      <c r="E20" s="7" t="s">
        <v>21</v>
      </c>
      <c r="F20" s="7"/>
      <c r="G20" s="2">
        <v>5093601.5446016071</v>
      </c>
      <c r="H20" s="4">
        <f>1-H18-H19</f>
        <v>0.51978139671462431</v>
      </c>
      <c r="I20">
        <v>212089</v>
      </c>
      <c r="J20" s="4">
        <f>1-J18-J19</f>
        <v>0.54262669569243593</v>
      </c>
      <c r="K20" s="2">
        <v>3149455.541183969</v>
      </c>
    </row>
    <row r="21" spans="1:11">
      <c r="F21" t="s">
        <v>22</v>
      </c>
    </row>
    <row r="22" spans="1:11">
      <c r="F22" t="s">
        <v>23</v>
      </c>
      <c r="G22" s="2">
        <v>223039.92760638299</v>
      </c>
      <c r="H22" s="4">
        <f>G22/G20</f>
        <v>4.3788255844780244E-2</v>
      </c>
      <c r="I22">
        <v>11451</v>
      </c>
      <c r="J22" s="4">
        <f>I22/I20</f>
        <v>5.3991484706891919E-2</v>
      </c>
      <c r="K22" s="2">
        <v>773841.03979834798</v>
      </c>
    </row>
    <row r="23" spans="1:11">
      <c r="F23" t="s">
        <v>24</v>
      </c>
      <c r="G23" s="2">
        <f>G20-G22</f>
        <v>4870561.6169952238</v>
      </c>
      <c r="H23" s="4">
        <f>1-H22</f>
        <v>0.95621174415521981</v>
      </c>
      <c r="I23">
        <f>I20-I22</f>
        <v>200638</v>
      </c>
      <c r="J23" s="4">
        <f>1-J22</f>
        <v>0.94600851529310803</v>
      </c>
    </row>
    <row r="25" spans="1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1:11">
      <c r="E26" s="7" t="s">
        <v>26</v>
      </c>
      <c r="F26" s="7"/>
      <c r="G26" s="2">
        <v>4673897.0475162286</v>
      </c>
      <c r="H26" s="4">
        <f>G26/G5</f>
        <v>0.47695225356469423</v>
      </c>
      <c r="I26">
        <v>172989</v>
      </c>
      <c r="J26" s="4">
        <f>I26/I5</f>
        <v>0.44252104666719533</v>
      </c>
      <c r="K26" s="2">
        <v>3083045.9607744911</v>
      </c>
    </row>
    <row r="27" spans="1:11">
      <c r="E27" s="7" t="s">
        <v>27</v>
      </c>
      <c r="F27" s="7"/>
      <c r="G27" s="2">
        <v>5100232.9266588567</v>
      </c>
      <c r="H27" s="4">
        <f>G27/G5</f>
        <v>0.52045810238107326</v>
      </c>
      <c r="I27">
        <v>217066</v>
      </c>
      <c r="J27" s="4">
        <f>I27/I5</f>
        <v>0.55527388166797553</v>
      </c>
      <c r="K27" s="2">
        <v>1708958.9477371981</v>
      </c>
    </row>
    <row r="28" spans="1:11">
      <c r="E28" s="7" t="s">
        <v>28</v>
      </c>
      <c r="F28" s="7"/>
      <c r="G28" s="2">
        <v>21754.439870320999</v>
      </c>
      <c r="H28" s="4">
        <f>G28/G5</f>
        <v>2.2199524327779297E-3</v>
      </c>
      <c r="I28">
        <v>676</v>
      </c>
      <c r="J28" s="4">
        <f>I28/I5</f>
        <v>1.7292673380794388E-3</v>
      </c>
      <c r="K28" s="2">
        <v>2624.4960303829998</v>
      </c>
    </row>
    <row r="29" spans="1:11">
      <c r="E29" s="7" t="s">
        <v>29</v>
      </c>
      <c r="F29" s="7"/>
      <c r="G29" s="2">
        <v>3622.7957098289999</v>
      </c>
      <c r="H29" s="4">
        <f>G29/G5</f>
        <v>3.6969162145445138E-4</v>
      </c>
      <c r="I29">
        <v>181</v>
      </c>
      <c r="J29" s="4">
        <f>I29/I5</f>
        <v>4.6301388785854799E-4</v>
      </c>
      <c r="K29" s="2">
        <v>2832.3773968400001</v>
      </c>
    </row>
    <row r="32" spans="1:11">
      <c r="A32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topLeftCell="A47" workbookViewId="0">
      <selection activeCell="D57" sqref="D57"/>
    </sheetView>
  </sheetViews>
  <sheetFormatPr defaultRowHeight="30" customHeight="1"/>
  <sheetData>
    <row r="1" spans="1:5" ht="30" customHeight="1">
      <c r="E1" s="6" t="s">
        <v>45</v>
      </c>
    </row>
    <row r="2" spans="1:5" ht="15">
      <c r="A2" t="s">
        <v>30</v>
      </c>
      <c r="E2" t="s">
        <v>46</v>
      </c>
    </row>
    <row r="3" spans="1:5" ht="15">
      <c r="A3" t="s">
        <v>31</v>
      </c>
      <c r="B3">
        <f>'NEWT - EU'!$G$7</f>
        <v>10099453.934858914</v>
      </c>
    </row>
    <row r="4" spans="1:5" ht="15">
      <c r="A4" t="s">
        <v>32</v>
      </c>
      <c r="B4">
        <f>'NEWT - EU'!$G$8</f>
        <v>836854.36786158569</v>
      </c>
    </row>
    <row r="5" spans="1:5" ht="15">
      <c r="A5" t="s">
        <v>33</v>
      </c>
      <c r="B5">
        <f>'NEWT - EU'!$G$9</f>
        <v>228128.24579041099</v>
      </c>
    </row>
    <row r="6" spans="1:5" ht="15">
      <c r="A6" t="s">
        <v>34</v>
      </c>
      <c r="B6">
        <f>'NEWT - EU'!$G$10</f>
        <v>11.520971691</v>
      </c>
    </row>
    <row r="15" spans="1:5" ht="15">
      <c r="A15" t="s">
        <v>35</v>
      </c>
    </row>
    <row r="16" spans="1:5" ht="15">
      <c r="A16" t="s">
        <v>31</v>
      </c>
      <c r="B16">
        <f>'NEWT - EU'!$I$7</f>
        <v>369820</v>
      </c>
    </row>
    <row r="17" spans="1:2" ht="15">
      <c r="A17" t="s">
        <v>32</v>
      </c>
      <c r="B17">
        <f>'NEWT - EU'!$I$8</f>
        <v>33235</v>
      </c>
    </row>
    <row r="18" spans="1:2" ht="15">
      <c r="A18" t="s">
        <v>33</v>
      </c>
      <c r="B18">
        <f>'NEWT - EU'!$I$9</f>
        <v>748123</v>
      </c>
    </row>
    <row r="19" spans="1:2" ht="15">
      <c r="A19" t="s">
        <v>34</v>
      </c>
      <c r="B19">
        <f>'NEWT - EU'!$I$10</f>
        <v>1101</v>
      </c>
    </row>
    <row r="27" spans="1:2" ht="15">
      <c r="A27" t="s">
        <v>18</v>
      </c>
    </row>
    <row r="28" spans="1:2" ht="15">
      <c r="A28" t="s">
        <v>36</v>
      </c>
      <c r="B28">
        <f>'NEWT - EU'!$G$18</f>
        <v>5680149.5206254451</v>
      </c>
    </row>
    <row r="29" spans="1:2" ht="15">
      <c r="A29" t="s">
        <v>37</v>
      </c>
      <c r="B29">
        <f>'NEWT - EU'!$G$19</f>
        <v>888502.22432564397</v>
      </c>
    </row>
    <row r="30" spans="1:2" ht="15">
      <c r="A30" t="s">
        <v>38</v>
      </c>
      <c r="B30">
        <f>'NEWT - EU'!$G$22</f>
        <v>211729.17994984699</v>
      </c>
    </row>
    <row r="31" spans="1:2" ht="15">
      <c r="A31" t="s">
        <v>39</v>
      </c>
      <c r="B31">
        <f>'NEWT - EU'!$G$23</f>
        <v>4155927.3778195651</v>
      </c>
    </row>
    <row r="40" spans="1:2" ht="15">
      <c r="A40" t="s">
        <v>40</v>
      </c>
    </row>
    <row r="41" spans="1:2" ht="15">
      <c r="A41" t="s">
        <v>41</v>
      </c>
      <c r="B41">
        <f>'NEWT - EU'!$G$26</f>
        <v>4977178.0837483099</v>
      </c>
    </row>
    <row r="42" spans="1:2" ht="15">
      <c r="A42" t="s">
        <v>42</v>
      </c>
      <c r="B42">
        <f>'NEWT - EU'!$G$27</f>
        <v>5951924.5557495011</v>
      </c>
    </row>
    <row r="43" spans="1:2" ht="15">
      <c r="A43" t="s">
        <v>43</v>
      </c>
      <c r="B43">
        <f>'NEWT - EU'!$G$28</f>
        <v>6739.2280715030001</v>
      </c>
    </row>
    <row r="44" spans="1:2" ht="15">
      <c r="A44" t="s">
        <v>44</v>
      </c>
      <c r="B44">
        <f>'NEWT - EU'!$G$29</f>
        <v>466.43515118699997</v>
      </c>
    </row>
    <row r="53" spans="1:1" ht="30" customHeight="1">
      <c r="A53" s="18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2023-04-10T16:58:41Z</dcterms:created>
  <dcterms:modified xsi:type="dcterms:W3CDTF">2023-04-18T12:47:10Z</dcterms:modified>
</cp:coreProperties>
</file>