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cma01-my.sharepoint.com/personal/ludovic_cathan_icmagroup_org/Documents/Desktop/"/>
    </mc:Choice>
  </mc:AlternateContent>
  <xr:revisionPtr revIDLastSave="0" documentId="8_{9EA416DE-A790-4243-93F7-05199703F11E}" xr6:coauthVersionLast="47" xr6:coauthVersionMax="47" xr10:uidLastSave="{00000000-0000-0000-0000-000000000000}"/>
  <bookViews>
    <workbookView xWindow="30255" yWindow="-120" windowWidth="29040" windowHeight="15840" xr2:uid="{00000000-000D-0000-FFFF-FFFF00000000}"/>
  </bookViews>
  <sheets>
    <sheet name="NEWT - EU" sheetId="2" r:id="rId1"/>
    <sheet name="Outstanding - EU" sheetId="5" r:id="rId2"/>
    <sheet name="Images - EU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4" i="3" l="1"/>
  <c r="B43" i="3"/>
  <c r="B42" i="3"/>
  <c r="B41" i="3"/>
  <c r="B31" i="3"/>
  <c r="B30" i="3"/>
  <c r="B29" i="3"/>
  <c r="B28" i="3"/>
  <c r="B19" i="3"/>
  <c r="B18" i="3"/>
  <c r="B16" i="3"/>
  <c r="B6" i="3"/>
  <c r="B5" i="3"/>
  <c r="B4" i="3"/>
  <c r="B3" i="3"/>
  <c r="J29" i="5"/>
  <c r="H29" i="5"/>
  <c r="J28" i="5"/>
  <c r="H28" i="5"/>
  <c r="J27" i="5"/>
  <c r="H27" i="5"/>
  <c r="J26" i="5"/>
  <c r="H26" i="5"/>
  <c r="I23" i="5"/>
  <c r="H23" i="5"/>
  <c r="G23" i="5"/>
  <c r="J22" i="5"/>
  <c r="J23" i="5" s="1"/>
  <c r="H22" i="5"/>
  <c r="J19" i="5"/>
  <c r="H19" i="5"/>
  <c r="J18" i="5"/>
  <c r="J20" i="5" s="1"/>
  <c r="H18" i="5"/>
  <c r="H20" i="5" s="1"/>
  <c r="H15" i="5"/>
  <c r="J14" i="5"/>
  <c r="H14" i="5"/>
  <c r="K13" i="5"/>
  <c r="I13" i="5"/>
  <c r="J13" i="5" s="1"/>
  <c r="G13" i="5"/>
  <c r="H13" i="5" s="1"/>
  <c r="J10" i="5"/>
  <c r="H10" i="5"/>
  <c r="H9" i="5" s="1"/>
  <c r="J9" i="5"/>
  <c r="K8" i="5"/>
  <c r="J8" i="5"/>
  <c r="I8" i="5"/>
  <c r="J15" i="5" s="1"/>
  <c r="H8" i="5"/>
  <c r="G8" i="5"/>
  <c r="J7" i="5"/>
  <c r="H7" i="5"/>
  <c r="J5" i="5"/>
  <c r="H5" i="5"/>
  <c r="J29" i="2"/>
  <c r="H29" i="2"/>
  <c r="J28" i="2"/>
  <c r="H28" i="2"/>
  <c r="J27" i="2"/>
  <c r="H27" i="2"/>
  <c r="J26" i="2"/>
  <c r="H26" i="2"/>
  <c r="I23" i="2"/>
  <c r="G23" i="2"/>
  <c r="J22" i="2"/>
  <c r="J23" i="2" s="1"/>
  <c r="H22" i="2"/>
  <c r="H23" i="2" s="1"/>
  <c r="J19" i="2"/>
  <c r="H19" i="2"/>
  <c r="H20" i="2" s="1"/>
  <c r="J18" i="2"/>
  <c r="J20" i="2" s="1"/>
  <c r="H18" i="2"/>
  <c r="J14" i="2"/>
  <c r="H14" i="2"/>
  <c r="K13" i="2"/>
  <c r="I13" i="2"/>
  <c r="J13" i="2" s="1"/>
  <c r="G13" i="2"/>
  <c r="H13" i="2" s="1"/>
  <c r="J10" i="2"/>
  <c r="H10" i="2"/>
  <c r="K8" i="2"/>
  <c r="I8" i="2"/>
  <c r="J15" i="2" s="1"/>
  <c r="G8" i="2"/>
  <c r="H15" i="2" s="1"/>
  <c r="J7" i="2"/>
  <c r="J8" i="2" s="1"/>
  <c r="H7" i="2"/>
  <c r="H8" i="2" s="1"/>
  <c r="J5" i="2"/>
  <c r="J9" i="2" s="1"/>
  <c r="H5" i="2"/>
  <c r="H9" i="2" s="1"/>
  <c r="B17" i="3" l="1"/>
</calcChain>
</file>

<file path=xl/sharedStrings.xml><?xml version="1.0" encoding="utf-8"?>
<sst xmlns="http://schemas.openxmlformats.org/spreadsheetml/2006/main" count="83" uniqueCount="46">
  <si>
    <r>
      <rPr>
        <b/>
        <sz val="20"/>
        <rFont val="Calibri"/>
      </rPr>
      <t xml:space="preserve">SFTR Public Data
</t>
    </r>
    <r>
      <rPr>
        <b/>
        <sz val="9"/>
        <color rgb="FF000000"/>
        <rFont val="Calibri"/>
      </rPr>
      <t>for week ending 27 January 2023</t>
    </r>
  </si>
  <si>
    <t>Cash Value (Eur mn)</t>
  </si>
  <si>
    <t>Percentage</t>
  </si>
  <si>
    <t>Number Of Transactions</t>
  </si>
  <si>
    <t>Collateral Market Value (Eur mn)*</t>
  </si>
  <si>
    <t>ALL SFTS</t>
  </si>
  <si>
    <t>Total SFT</t>
  </si>
  <si>
    <t>Total Repos</t>
  </si>
  <si>
    <t>Of which</t>
  </si>
  <si>
    <t>Total repurchase transactions (REPO)</t>
  </si>
  <si>
    <t>Total buy/sell-backs (SBSC)</t>
  </si>
  <si>
    <t>Total securities/commodities lending/ borrowing (SLEB)</t>
  </si>
  <si>
    <t>Total margin lending (MGLD)</t>
  </si>
  <si>
    <t>REPOS</t>
  </si>
  <si>
    <t>Cleared Repos</t>
  </si>
  <si>
    <t>Repurchase transactions (REPO)</t>
  </si>
  <si>
    <t>Buy/sell-backs (SBSC)</t>
  </si>
  <si>
    <t>*Percentages of the total in each type of repo</t>
  </si>
  <si>
    <t>Execution Venue</t>
  </si>
  <si>
    <t>EEA-based Trading Venues</t>
  </si>
  <si>
    <t>Non EEA-based Trading Venues</t>
  </si>
  <si>
    <t>OTC</t>
  </si>
  <si>
    <t>of which</t>
  </si>
  <si>
    <t>OTC registered post trade on a Trading Venue (MIC = XOFF)</t>
  </si>
  <si>
    <t>Pure OTC (MIC = XXXX)</t>
  </si>
  <si>
    <t>Counterparties</t>
  </si>
  <si>
    <t>EEA-EEA counterparties</t>
  </si>
  <si>
    <t>EEA-nonEEA counterparties</t>
  </si>
  <si>
    <t>NonEEA - EEA counterparties</t>
  </si>
  <si>
    <t>NonEEA-nonEEA counterparties</t>
  </si>
  <si>
    <t>New Reported Loan Values</t>
  </si>
  <si>
    <t>Repo</t>
  </si>
  <si>
    <t>SBSC</t>
  </si>
  <si>
    <t>SLEB</t>
  </si>
  <si>
    <t>MGLD</t>
  </si>
  <si>
    <t>New Reported Transaction Numbers</t>
  </si>
  <si>
    <t>EEA MIC</t>
  </si>
  <si>
    <t>nEEA MIC</t>
  </si>
  <si>
    <t>XOFF</t>
  </si>
  <si>
    <t>XXXX</t>
  </si>
  <si>
    <t>Location of Counterparties</t>
  </si>
  <si>
    <t>EEA-EEA</t>
  </si>
  <si>
    <t>EEA-nEEA</t>
  </si>
  <si>
    <t>nEEA-EEA</t>
  </si>
  <si>
    <t>nEEA-nEEA</t>
  </si>
  <si>
    <r>
      <rPr>
        <sz val="22"/>
        <rFont val="Calibri"/>
        <family val="2"/>
      </rPr>
      <t>SFTR Public Data</t>
    </r>
    <r>
      <rPr>
        <sz val="11"/>
        <rFont val="Calibri"/>
      </rPr>
      <t xml:space="preserve">
for week ending 27 January 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</si>
</sst>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\ ###\ ###\ ###\ ###\ ##0.00"/>
    <numFmt numFmtId="165" formatCode="#0.0%"/>
  </numFmts>
  <fonts count="7">
    <font>
      <sz val="11"/>
      <name val="Calibri"/>
    </font>
    <font>
      <b/>
      <sz val="11"/>
      <name val="Calibri"/>
    </font>
    <font>
      <sz val="11"/>
      <color rgb="FFFFFFFF"/>
      <name val="Calibri"/>
    </font>
    <font>
      <b/>
      <sz val="20"/>
      <name val="Calibri"/>
    </font>
    <font>
      <b/>
      <sz val="9"/>
      <color rgb="FF000000"/>
      <name val="Calibri"/>
    </font>
    <font>
      <sz val="22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DCE6F1"/>
      </patternFill>
    </fill>
    <fill>
      <patternFill patternType="solid">
        <fgColor rgb="FF366092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164" fontId="0" fillId="0" borderId="0" xfId="0" applyNumberFormat="1"/>
    <xf numFmtId="164" fontId="1" fillId="2" borderId="0" xfId="0" applyNumberFormat="1" applyFont="1" applyFill="1"/>
    <xf numFmtId="165" fontId="0" fillId="0" borderId="0" xfId="0" applyNumberFormat="1"/>
    <xf numFmtId="165" fontId="1" fillId="2" borderId="0" xfId="0" applyNumberFormat="1" applyFont="1" applyFill="1"/>
    <xf numFmtId="0" fontId="0" fillId="0" borderId="0" xfId="0"/>
    <xf numFmtId="0" fontId="0" fillId="0" borderId="0" xfId="0" applyAlignment="1">
      <alignment horizontal="center" vertical="center" wrapText="1"/>
    </xf>
    <xf numFmtId="164" fontId="0" fillId="0" borderId="0" xfId="0" applyNumberFormat="1"/>
    <xf numFmtId="165" fontId="0" fillId="0" borderId="0" xfId="0" applyNumberFormat="1"/>
    <xf numFmtId="0" fontId="2" fillId="3" borderId="0" xfId="0" applyFont="1" applyFill="1"/>
    <xf numFmtId="164" fontId="2" fillId="3" borderId="0" xfId="0" applyNumberFormat="1" applyFont="1" applyFill="1"/>
    <xf numFmtId="165" fontId="2" fillId="3" borderId="0" xfId="0" applyNumberFormat="1" applyFont="1" applyFill="1"/>
    <xf numFmtId="0" fontId="1" fillId="2" borderId="0" xfId="0" applyFont="1" applyFill="1"/>
    <xf numFmtId="164" fontId="1" fillId="2" borderId="0" xfId="0" applyNumberFormat="1" applyFont="1" applyFill="1"/>
    <xf numFmtId="165" fontId="1" fillId="2" borderId="0" xfId="0" applyNumberFormat="1" applyFont="1" applyFill="1"/>
    <xf numFmtId="0" fontId="1" fillId="0" borderId="0" xfId="0" applyFont="1" applyAlignment="1">
      <alignment horizontal="center" vertical="center" wrapText="1"/>
    </xf>
    <xf numFmtId="0" fontId="6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rPr lang="en-GB"/>
              <a:t>New Reported Loan Values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EU'!$A$3:$A$6</c:f>
              <c:strCache>
                <c:ptCount val="4"/>
                <c:pt idx="0">
                  <c:v>Repo</c:v>
                </c:pt>
                <c:pt idx="1">
                  <c:v>SBSC</c:v>
                </c:pt>
                <c:pt idx="2">
                  <c:v>SLEB</c:v>
                </c:pt>
                <c:pt idx="3">
                  <c:v>MGLD</c:v>
                </c:pt>
              </c:strCache>
            </c:strRef>
          </c:cat>
          <c:val>
            <c:numRef>
              <c:f>'Images - EU'!$B$3:$B$6</c:f>
              <c:numCache>
                <c:formatCode>General</c:formatCode>
                <c:ptCount val="4"/>
                <c:pt idx="0">
                  <c:v>10058191.680130061</c:v>
                </c:pt>
                <c:pt idx="1">
                  <c:v>785685.24993502721</c:v>
                </c:pt>
                <c:pt idx="2">
                  <c:v>209383.37916704899</c:v>
                </c:pt>
                <c:pt idx="3">
                  <c:v>158.17884171399999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3E81-4B36-8CBD-8E9CF9D0C2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rPr lang="en-GB"/>
              <a:t>New Reported Transaction Numbers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EU'!$A$16:$A$19</c:f>
              <c:strCache>
                <c:ptCount val="4"/>
                <c:pt idx="0">
                  <c:v>Repo</c:v>
                </c:pt>
                <c:pt idx="1">
                  <c:v>SBSC</c:v>
                </c:pt>
                <c:pt idx="2">
                  <c:v>SLEB</c:v>
                </c:pt>
                <c:pt idx="3">
                  <c:v>MGLD</c:v>
                </c:pt>
              </c:strCache>
            </c:strRef>
          </c:cat>
          <c:val>
            <c:numRef>
              <c:f>'Images - EU'!$B$16:$B$19</c:f>
              <c:numCache>
                <c:formatCode>General</c:formatCode>
                <c:ptCount val="4"/>
                <c:pt idx="0">
                  <c:v>373129</c:v>
                </c:pt>
                <c:pt idx="1">
                  <c:v>34642</c:v>
                </c:pt>
                <c:pt idx="2">
                  <c:v>768681</c:v>
                </c:pt>
                <c:pt idx="3">
                  <c:v>1155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8FB0-4DB6-B42F-A1F557A24C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Execution Venue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EU'!$A$28:$A$31</c:f>
              <c:strCache>
                <c:ptCount val="4"/>
                <c:pt idx="0">
                  <c:v>EEA MIC</c:v>
                </c:pt>
                <c:pt idx="1">
                  <c:v>nEEA MIC</c:v>
                </c:pt>
                <c:pt idx="2">
                  <c:v>XOFF</c:v>
                </c:pt>
                <c:pt idx="3">
                  <c:v>XXXX</c:v>
                </c:pt>
              </c:strCache>
            </c:strRef>
          </c:cat>
          <c:val>
            <c:numRef>
              <c:f>'Images - EU'!$B$28:$B$31</c:f>
              <c:numCache>
                <c:formatCode>General</c:formatCode>
                <c:ptCount val="4"/>
                <c:pt idx="0">
                  <c:v>5511815.3005827209</c:v>
                </c:pt>
                <c:pt idx="1">
                  <c:v>850744.61542627902</c:v>
                </c:pt>
                <c:pt idx="2">
                  <c:v>177631.69127480901</c:v>
                </c:pt>
                <c:pt idx="3">
                  <c:v>4303685.3227812797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C241-410F-B55B-EC7A70F232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Location of Counterparties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EU'!$A$41:$A$44</c:f>
              <c:strCache>
                <c:ptCount val="4"/>
                <c:pt idx="0">
                  <c:v>EEA-EEA</c:v>
                </c:pt>
                <c:pt idx="1">
                  <c:v>EEA-nEEA</c:v>
                </c:pt>
                <c:pt idx="2">
                  <c:v>nEEA-EEA</c:v>
                </c:pt>
                <c:pt idx="3">
                  <c:v>nEEA-nEEA</c:v>
                </c:pt>
              </c:strCache>
            </c:strRef>
          </c:cat>
          <c:val>
            <c:numRef>
              <c:f>'Images - EU'!$B$41:$B$44</c:f>
              <c:numCache>
                <c:formatCode>General</c:formatCode>
                <c:ptCount val="4"/>
                <c:pt idx="0">
                  <c:v>4868998.9636974288</c:v>
                </c:pt>
                <c:pt idx="1">
                  <c:v>5964895.9274700703</c:v>
                </c:pt>
                <c:pt idx="2">
                  <c:v>9343.5337272470006</c:v>
                </c:pt>
                <c:pt idx="3">
                  <c:v>638.50517034200004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A87F-4D97-A2E1-3F7AA16065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95250</xdr:rowOff>
    </xdr:from>
    <xdr:to>
      <xdr:col>1</xdr:col>
      <xdr:colOff>285750</xdr:colOff>
      <xdr:row>0</xdr:row>
      <xdr:rowOff>819150</xdr:rowOff>
    </xdr:to>
    <xdr:pic>
      <xdr:nvPicPr>
        <xdr:cNvPr id="2" name="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95250</xdr:rowOff>
    </xdr:from>
    <xdr:to>
      <xdr:col>1</xdr:col>
      <xdr:colOff>285750</xdr:colOff>
      <xdr:row>0</xdr:row>
      <xdr:rowOff>819150</xdr:rowOff>
    </xdr:to>
    <xdr:pic>
      <xdr:nvPicPr>
        <xdr:cNvPr id="5" name="logo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95250</xdr:colOff>
      <xdr:row>2</xdr:row>
      <xdr:rowOff>47625</xdr:rowOff>
    </xdr:from>
    <xdr:to>
      <xdr:col>13</xdr:col>
      <xdr:colOff>323850</xdr:colOff>
      <xdr:row>12</xdr:row>
      <xdr:rowOff>47625</xdr:rowOff>
    </xdr:to>
    <xdr:graphicFrame macro="">
      <xdr:nvGraphicFramePr>
        <xdr:cNvPr id="2" name="New Reported Loan Values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95250</xdr:colOff>
      <xdr:row>15</xdr:row>
      <xdr:rowOff>47625</xdr:rowOff>
    </xdr:from>
    <xdr:to>
      <xdr:col>13</xdr:col>
      <xdr:colOff>323850</xdr:colOff>
      <xdr:row>25</xdr:row>
      <xdr:rowOff>47625</xdr:rowOff>
    </xdr:to>
    <xdr:graphicFrame macro="">
      <xdr:nvGraphicFramePr>
        <xdr:cNvPr id="3" name="New Reported Transaction Numbers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95250</xdr:colOff>
      <xdr:row>27</xdr:row>
      <xdr:rowOff>47625</xdr:rowOff>
    </xdr:from>
    <xdr:to>
      <xdr:col>13</xdr:col>
      <xdr:colOff>323850</xdr:colOff>
      <xdr:row>37</xdr:row>
      <xdr:rowOff>47625</xdr:rowOff>
    </xdr:to>
    <xdr:graphicFrame macro="">
      <xdr:nvGraphicFramePr>
        <xdr:cNvPr id="4" name="Execution Venue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95250</xdr:colOff>
      <xdr:row>40</xdr:row>
      <xdr:rowOff>47625</xdr:rowOff>
    </xdr:from>
    <xdr:to>
      <xdr:col>13</xdr:col>
      <xdr:colOff>323850</xdr:colOff>
      <xdr:row>50</xdr:row>
      <xdr:rowOff>47625</xdr:rowOff>
    </xdr:to>
    <xdr:graphicFrame macro="">
      <xdr:nvGraphicFramePr>
        <xdr:cNvPr id="5" name="Location of Counterparties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9"/>
  <sheetViews>
    <sheetView tabSelected="1" workbookViewId="0">
      <selection activeCell="F1" sqref="F1:K1"/>
    </sheetView>
  </sheetViews>
  <sheetFormatPr defaultRowHeight="15"/>
  <cols>
    <col min="2" max="2" width="9.140625" customWidth="1"/>
    <col min="3" max="5" width="2" customWidth="1"/>
    <col min="6" max="6" width="53.42578125" customWidth="1"/>
    <col min="7" max="7" width="19.42578125" style="2" customWidth="1"/>
    <col min="8" max="8" width="11.42578125" style="4" customWidth="1"/>
    <col min="9" max="9" width="23.28515625" customWidth="1"/>
    <col min="10" max="10" width="11.42578125" style="4" customWidth="1"/>
    <col min="11" max="11" width="32" style="2" customWidth="1"/>
  </cols>
  <sheetData>
    <row r="1" spans="1:11" ht="80.099999999999994" customHeight="1">
      <c r="A1" s="6"/>
      <c r="B1" s="6"/>
      <c r="C1" s="6"/>
      <c r="D1" s="6"/>
      <c r="E1" s="6"/>
      <c r="F1" s="16" t="s">
        <v>0</v>
      </c>
      <c r="G1" s="8"/>
      <c r="H1" s="9"/>
      <c r="I1" s="6"/>
      <c r="J1" s="9"/>
      <c r="K1" s="8"/>
    </row>
    <row r="2" spans="1:11">
      <c r="G2" s="3" t="s">
        <v>1</v>
      </c>
      <c r="H2" s="5" t="s">
        <v>2</v>
      </c>
      <c r="I2" s="1" t="s">
        <v>3</v>
      </c>
      <c r="J2" s="5" t="s">
        <v>2</v>
      </c>
      <c r="K2" s="3" t="s">
        <v>4</v>
      </c>
    </row>
    <row r="3" spans="1:11">
      <c r="B3" s="10" t="s">
        <v>5</v>
      </c>
      <c r="C3" s="10"/>
      <c r="D3" s="10"/>
      <c r="E3" s="10"/>
      <c r="F3" s="10"/>
      <c r="G3" s="11"/>
      <c r="H3" s="12"/>
      <c r="I3" s="10"/>
      <c r="J3" s="12"/>
      <c r="K3" s="11"/>
    </row>
    <row r="4" spans="1:11">
      <c r="B4" s="1"/>
      <c r="C4" s="1"/>
      <c r="D4" s="13" t="s">
        <v>6</v>
      </c>
      <c r="E4" s="13"/>
      <c r="F4" s="13"/>
      <c r="G4" s="3">
        <v>11053418.488073852</v>
      </c>
      <c r="H4" s="5"/>
      <c r="I4" s="1">
        <v>1177607</v>
      </c>
      <c r="J4" s="5"/>
      <c r="K4" s="3">
        <v>1477094.629600625</v>
      </c>
    </row>
    <row r="5" spans="1:11">
      <c r="E5" s="6" t="s">
        <v>7</v>
      </c>
      <c r="F5" s="6"/>
      <c r="G5" s="2">
        <v>10843876.930065088</v>
      </c>
      <c r="H5" s="4">
        <f>G5/G4</f>
        <v>0.98104282776999263</v>
      </c>
      <c r="I5">
        <v>407771</v>
      </c>
      <c r="J5" s="4">
        <f>I5/I4</f>
        <v>0.34627086965345827</v>
      </c>
      <c r="K5" s="2">
        <v>1414262.5594996151</v>
      </c>
    </row>
    <row r="6" spans="1:11">
      <c r="F6" t="s">
        <v>8</v>
      </c>
    </row>
    <row r="7" spans="1:11">
      <c r="F7" t="s">
        <v>9</v>
      </c>
      <c r="G7" s="2">
        <v>10058191.680130061</v>
      </c>
      <c r="H7" s="4">
        <f>G7/G5</f>
        <v>0.92754572419051684</v>
      </c>
      <c r="I7">
        <v>373129</v>
      </c>
      <c r="J7" s="4">
        <f>I7/I5</f>
        <v>0.91504545443398377</v>
      </c>
      <c r="K7" s="2">
        <v>1236873.1907667629</v>
      </c>
    </row>
    <row r="8" spans="1:11">
      <c r="F8" t="s">
        <v>10</v>
      </c>
      <c r="G8" s="2">
        <f>G5-G7</f>
        <v>785685.24993502721</v>
      </c>
      <c r="H8" s="4">
        <f>1-H7</f>
        <v>7.245427580948316E-2</v>
      </c>
      <c r="I8">
        <f>I5-I7</f>
        <v>34642</v>
      </c>
      <c r="J8" s="4">
        <f>1-J7</f>
        <v>8.4954545566016226E-2</v>
      </c>
      <c r="K8" s="2">
        <f>K5-K7</f>
        <v>177389.36873285216</v>
      </c>
    </row>
    <row r="9" spans="1:11">
      <c r="E9" s="6" t="s">
        <v>11</v>
      </c>
      <c r="F9" s="6"/>
      <c r="G9" s="2">
        <v>209383.37916704899</v>
      </c>
      <c r="H9" s="4">
        <f>1-H5-H10</f>
        <v>1.8942861829846128E-2</v>
      </c>
      <c r="I9">
        <v>768681</v>
      </c>
      <c r="J9" s="4">
        <f>1-J5-J10</f>
        <v>0.65274832775280722</v>
      </c>
      <c r="K9" s="2">
        <v>62403.355048516001</v>
      </c>
    </row>
    <row r="10" spans="1:11">
      <c r="E10" s="6" t="s">
        <v>12</v>
      </c>
      <c r="F10" s="6"/>
      <c r="G10" s="2">
        <v>158.17884171399999</v>
      </c>
      <c r="H10" s="4">
        <f>G10/G4</f>
        <v>1.4310400161241334E-5</v>
      </c>
      <c r="I10">
        <v>1155</v>
      </c>
      <c r="J10" s="4">
        <f>I10/I4</f>
        <v>9.8080259373458214E-4</v>
      </c>
      <c r="K10" s="2">
        <v>428.71505249400002</v>
      </c>
    </row>
    <row r="12" spans="1:11">
      <c r="B12" s="10" t="s">
        <v>13</v>
      </c>
      <c r="C12" s="10"/>
      <c r="D12" s="10"/>
      <c r="E12" s="10"/>
      <c r="F12" s="10"/>
      <c r="G12" s="11"/>
      <c r="H12" s="12"/>
      <c r="I12" s="10"/>
      <c r="J12" s="12"/>
      <c r="K12" s="11"/>
    </row>
    <row r="13" spans="1:11">
      <c r="B13" s="1"/>
      <c r="C13" s="1"/>
      <c r="D13" s="13" t="s">
        <v>14</v>
      </c>
      <c r="E13" s="13"/>
      <c r="F13" s="13"/>
      <c r="G13" s="3">
        <f>G14+G15</f>
        <v>6081939.2435407443</v>
      </c>
      <c r="H13" s="5">
        <f>G13/G5</f>
        <v>0.56086391267299629</v>
      </c>
      <c r="I13" s="1">
        <f>I14+I15</f>
        <v>261835</v>
      </c>
      <c r="J13" s="5">
        <f>I13/I5</f>
        <v>0.64211285255694983</v>
      </c>
      <c r="K13" s="3">
        <f>K14+K15</f>
        <v>472935.22321242199</v>
      </c>
    </row>
    <row r="14" spans="1:11">
      <c r="E14" s="6" t="s">
        <v>15</v>
      </c>
      <c r="F14" s="6"/>
      <c r="G14" s="2">
        <v>5552689.4933013832</v>
      </c>
      <c r="H14" s="4">
        <f>G14/G7</f>
        <v>0.55205644015223043</v>
      </c>
      <c r="I14">
        <v>236757</v>
      </c>
      <c r="J14" s="4">
        <f>I14/I7</f>
        <v>0.63451782091448261</v>
      </c>
      <c r="K14" s="2">
        <v>446623.24995634198</v>
      </c>
    </row>
    <row r="15" spans="1:11">
      <c r="E15" s="6" t="s">
        <v>16</v>
      </c>
      <c r="F15" s="6"/>
      <c r="G15" s="2">
        <v>529249.75023936096</v>
      </c>
      <c r="H15" s="4">
        <f>G15/G8</f>
        <v>0.67361548442347319</v>
      </c>
      <c r="I15">
        <v>25078</v>
      </c>
      <c r="J15" s="4">
        <f>I15/I8</f>
        <v>0.72391894232434617</v>
      </c>
      <c r="K15" s="2">
        <v>26311.97325608</v>
      </c>
    </row>
    <row r="16" spans="1:11">
      <c r="E16" s="6" t="s">
        <v>17</v>
      </c>
      <c r="F16" s="6"/>
      <c r="G16" s="8"/>
      <c r="H16" s="9"/>
      <c r="I16" s="6"/>
      <c r="J16" s="9"/>
      <c r="K16" s="8"/>
    </row>
    <row r="17" spans="2:11">
      <c r="B17" s="1"/>
      <c r="C17" s="1"/>
      <c r="D17" s="13" t="s">
        <v>18</v>
      </c>
      <c r="E17" s="13"/>
      <c r="F17" s="13"/>
      <c r="G17" s="14"/>
      <c r="H17" s="15"/>
      <c r="I17" s="13"/>
      <c r="J17" s="15"/>
      <c r="K17" s="14"/>
    </row>
    <row r="18" spans="2:11">
      <c r="E18" s="6" t="s">
        <v>19</v>
      </c>
      <c r="F18" s="6"/>
      <c r="G18" s="2">
        <v>5511815.3005827209</v>
      </c>
      <c r="H18" s="4">
        <f>G18/G5</f>
        <v>0.50828825669359912</v>
      </c>
      <c r="I18">
        <v>247999</v>
      </c>
      <c r="J18" s="4">
        <f>I18/I5</f>
        <v>0.60818204335276416</v>
      </c>
      <c r="K18" s="2">
        <v>329877.97734399</v>
      </c>
    </row>
    <row r="19" spans="2:11">
      <c r="E19" s="6" t="s">
        <v>20</v>
      </c>
      <c r="F19" s="6"/>
      <c r="G19" s="2">
        <v>850744.61542627902</v>
      </c>
      <c r="H19" s="4">
        <f>G19/G5</f>
        <v>7.8453916520165881E-2</v>
      </c>
      <c r="I19">
        <v>18455</v>
      </c>
      <c r="J19" s="4">
        <f>I19/I5</f>
        <v>4.5258245436777013E-2</v>
      </c>
      <c r="K19" s="2">
        <v>168090.39626258201</v>
      </c>
    </row>
    <row r="20" spans="2:11">
      <c r="E20" s="6" t="s">
        <v>21</v>
      </c>
      <c r="F20" s="6"/>
      <c r="G20" s="2">
        <v>4481317.0140560884</v>
      </c>
      <c r="H20" s="4">
        <f>1-H18-H19</f>
        <v>0.41325782678623502</v>
      </c>
      <c r="I20">
        <v>141317</v>
      </c>
      <c r="J20" s="4">
        <f>1-J18-J19</f>
        <v>0.34655971121045881</v>
      </c>
      <c r="K20" s="2">
        <v>916294.18589304294</v>
      </c>
    </row>
    <row r="21" spans="2:11">
      <c r="F21" t="s">
        <v>22</v>
      </c>
    </row>
    <row r="22" spans="2:11">
      <c r="F22" t="s">
        <v>23</v>
      </c>
      <c r="G22" s="2">
        <v>177631.69127480901</v>
      </c>
      <c r="H22" s="4">
        <f>G22/G20</f>
        <v>3.9638278371659459E-2</v>
      </c>
      <c r="I22">
        <v>10667</v>
      </c>
      <c r="J22" s="4">
        <f>I22/I20</f>
        <v>7.548277984955809E-2</v>
      </c>
      <c r="K22" s="2">
        <v>36330.664968252</v>
      </c>
    </row>
    <row r="23" spans="2:11">
      <c r="F23" t="s">
        <v>24</v>
      </c>
      <c r="G23" s="2">
        <f>G20-G22</f>
        <v>4303685.3227812797</v>
      </c>
      <c r="H23" s="4">
        <f>1-H22</f>
        <v>0.96036172162834055</v>
      </c>
      <c r="I23">
        <f>I20-I22</f>
        <v>130650</v>
      </c>
      <c r="J23" s="4">
        <f>1-J22</f>
        <v>0.92451722015044191</v>
      </c>
    </row>
    <row r="25" spans="2:11">
      <c r="B25" s="1"/>
      <c r="C25" s="1"/>
      <c r="D25" s="13" t="s">
        <v>25</v>
      </c>
      <c r="E25" s="13"/>
      <c r="F25" s="13"/>
      <c r="G25" s="14"/>
      <c r="H25" s="15"/>
      <c r="I25" s="13"/>
      <c r="J25" s="15"/>
      <c r="K25" s="14"/>
    </row>
    <row r="26" spans="2:11">
      <c r="E26" s="6" t="s">
        <v>26</v>
      </c>
      <c r="F26" s="6"/>
      <c r="G26" s="2">
        <v>4868998.9636974288</v>
      </c>
      <c r="H26" s="4">
        <f>G26/G5</f>
        <v>0.44900905783963041</v>
      </c>
      <c r="I26">
        <v>206817</v>
      </c>
      <c r="J26" s="4">
        <f>I26/I5</f>
        <v>0.50718908406924479</v>
      </c>
      <c r="K26" s="2">
        <v>450910.277907387</v>
      </c>
    </row>
    <row r="27" spans="2:11">
      <c r="E27" s="6" t="s">
        <v>27</v>
      </c>
      <c r="F27" s="6"/>
      <c r="G27" s="2">
        <v>5964895.9274700703</v>
      </c>
      <c r="H27" s="4">
        <f>G27/G5</f>
        <v>0.5500704190889657</v>
      </c>
      <c r="I27">
        <v>200681</v>
      </c>
      <c r="J27" s="4">
        <f>I27/I5</f>
        <v>0.4921414225141072</v>
      </c>
      <c r="K27" s="2">
        <v>963002.45865680696</v>
      </c>
    </row>
    <row r="28" spans="2:11">
      <c r="E28" s="6" t="s">
        <v>28</v>
      </c>
      <c r="F28" s="6"/>
      <c r="G28" s="2">
        <v>9343.5337272470006</v>
      </c>
      <c r="H28" s="4">
        <f>G28/G5</f>
        <v>8.616414394506521E-4</v>
      </c>
      <c r="I28">
        <v>229</v>
      </c>
      <c r="J28" s="4">
        <f>I28/I5</f>
        <v>5.6158971579636612E-4</v>
      </c>
      <c r="K28" s="2">
        <v>349.82293542100001</v>
      </c>
    </row>
    <row r="29" spans="2:11">
      <c r="E29" s="6" t="s">
        <v>29</v>
      </c>
      <c r="F29" s="6"/>
      <c r="G29" s="2">
        <v>638.50517034200004</v>
      </c>
      <c r="H29" s="4">
        <f>G29/G5</f>
        <v>5.8881631953210255E-5</v>
      </c>
      <c r="I29">
        <v>44</v>
      </c>
      <c r="J29" s="4">
        <f>I29/I5</f>
        <v>1.0790370085170354E-4</v>
      </c>
      <c r="K29" s="2">
        <v>0</v>
      </c>
    </row>
  </sheetData>
  <mergeCells count="21">
    <mergeCell ref="E29:F29"/>
    <mergeCell ref="E20:F20"/>
    <mergeCell ref="D25:K25"/>
    <mergeCell ref="E26:F26"/>
    <mergeCell ref="E27:F27"/>
    <mergeCell ref="E28:F28"/>
    <mergeCell ref="E15:F15"/>
    <mergeCell ref="E16:K16"/>
    <mergeCell ref="D17:K17"/>
    <mergeCell ref="E18:F18"/>
    <mergeCell ref="E19:F19"/>
    <mergeCell ref="E9:F9"/>
    <mergeCell ref="E10:F10"/>
    <mergeCell ref="B12:K12"/>
    <mergeCell ref="D13:F13"/>
    <mergeCell ref="E14:F14"/>
    <mergeCell ref="A1:E1"/>
    <mergeCell ref="F1:K1"/>
    <mergeCell ref="B3:K3"/>
    <mergeCell ref="D4:F4"/>
    <mergeCell ref="E5:F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9"/>
  <sheetViews>
    <sheetView workbookViewId="0"/>
  </sheetViews>
  <sheetFormatPr defaultRowHeight="15"/>
  <cols>
    <col min="2" max="2" width="9.140625" customWidth="1"/>
    <col min="3" max="5" width="2" customWidth="1"/>
    <col min="6" max="6" width="53.42578125" customWidth="1"/>
    <col min="7" max="7" width="19.42578125" style="2" customWidth="1"/>
    <col min="8" max="8" width="11.42578125" style="4" customWidth="1"/>
    <col min="9" max="9" width="23.28515625" customWidth="1"/>
    <col min="10" max="10" width="11.42578125" style="4" customWidth="1"/>
    <col min="11" max="11" width="32" style="2" customWidth="1"/>
  </cols>
  <sheetData>
    <row r="1" spans="1:11" ht="80.099999999999994" customHeight="1">
      <c r="A1" s="6"/>
      <c r="B1" s="6"/>
      <c r="C1" s="6"/>
      <c r="D1" s="6"/>
      <c r="E1" s="6"/>
      <c r="F1" s="7" t="s">
        <v>0</v>
      </c>
      <c r="G1" s="8"/>
      <c r="H1" s="9"/>
      <c r="I1" s="6"/>
      <c r="J1" s="9"/>
      <c r="K1" s="8"/>
    </row>
    <row r="2" spans="1:11">
      <c r="G2" s="3" t="s">
        <v>1</v>
      </c>
      <c r="H2" s="5" t="s">
        <v>2</v>
      </c>
      <c r="I2" s="1" t="s">
        <v>3</v>
      </c>
      <c r="J2" s="5" t="s">
        <v>2</v>
      </c>
      <c r="K2" s="3" t="s">
        <v>4</v>
      </c>
    </row>
    <row r="3" spans="1:11">
      <c r="B3" s="10" t="s">
        <v>5</v>
      </c>
      <c r="C3" s="10"/>
      <c r="D3" s="10"/>
      <c r="E3" s="10"/>
      <c r="F3" s="10"/>
      <c r="G3" s="11"/>
      <c r="H3" s="12"/>
      <c r="I3" s="10"/>
      <c r="J3" s="12"/>
      <c r="K3" s="11"/>
    </row>
    <row r="4" spans="1:11">
      <c r="B4" s="1"/>
      <c r="C4" s="1"/>
      <c r="D4" s="13" t="s">
        <v>6</v>
      </c>
      <c r="E4" s="13"/>
      <c r="F4" s="13"/>
      <c r="G4" s="3">
        <v>10415564.339473052</v>
      </c>
      <c r="H4" s="5"/>
      <c r="I4" s="1">
        <v>2070315</v>
      </c>
      <c r="J4" s="5"/>
      <c r="K4" s="3">
        <v>132416732.04565492</v>
      </c>
    </row>
    <row r="5" spans="1:11">
      <c r="E5" s="6" t="s">
        <v>7</v>
      </c>
      <c r="F5" s="6"/>
      <c r="G5" s="2">
        <v>9072270.6934191287</v>
      </c>
      <c r="H5" s="4">
        <f>G5/G4</f>
        <v>0.87103016195069816</v>
      </c>
      <c r="I5">
        <v>383393</v>
      </c>
      <c r="J5" s="4">
        <f>I5/I4</f>
        <v>0.18518582920956472</v>
      </c>
      <c r="K5" s="2">
        <v>4601229.5531626632</v>
      </c>
    </row>
    <row r="6" spans="1:11">
      <c r="F6" t="s">
        <v>8</v>
      </c>
    </row>
    <row r="7" spans="1:11">
      <c r="F7" t="s">
        <v>9</v>
      </c>
      <c r="G7" s="2">
        <v>8247757.8424101062</v>
      </c>
      <c r="H7" s="4">
        <f>G7/G5</f>
        <v>0.90911725643205177</v>
      </c>
      <c r="I7">
        <v>354949</v>
      </c>
      <c r="J7" s="4">
        <f>I7/I5</f>
        <v>0.92580980873411878</v>
      </c>
      <c r="K7" s="2">
        <v>4299319.9509088555</v>
      </c>
    </row>
    <row r="8" spans="1:11">
      <c r="F8" t="s">
        <v>10</v>
      </c>
      <c r="G8" s="2">
        <f>G5-G7</f>
        <v>824512.85100902244</v>
      </c>
      <c r="H8" s="4">
        <f>1-H7</f>
        <v>9.0882743567948232E-2</v>
      </c>
      <c r="I8">
        <f>I5-I7</f>
        <v>28444</v>
      </c>
      <c r="J8" s="4">
        <f>1-J7</f>
        <v>7.4190191265881222E-2</v>
      </c>
      <c r="K8" s="2">
        <f>K5-K7</f>
        <v>301909.60225380771</v>
      </c>
    </row>
    <row r="9" spans="1:11">
      <c r="E9" s="6" t="s">
        <v>11</v>
      </c>
      <c r="F9" s="6"/>
      <c r="G9" s="2">
        <v>1258066.795283132</v>
      </c>
      <c r="H9" s="4">
        <f>1-H5-H10</f>
        <v>0.12078719446005358</v>
      </c>
      <c r="I9">
        <v>1501154</v>
      </c>
      <c r="J9" s="4">
        <f>1-J5-J10</f>
        <v>0.72508483008624292</v>
      </c>
      <c r="K9" s="2">
        <v>127269543.52842467</v>
      </c>
    </row>
    <row r="10" spans="1:11">
      <c r="E10" s="6" t="s">
        <v>12</v>
      </c>
      <c r="F10" s="6"/>
      <c r="G10" s="2">
        <v>85226.850770792007</v>
      </c>
      <c r="H10" s="4">
        <f>G10/G4</f>
        <v>8.1826435892482646E-3</v>
      </c>
      <c r="I10">
        <v>185768</v>
      </c>
      <c r="J10" s="4">
        <f>I10/I4</f>
        <v>8.9729340704192362E-2</v>
      </c>
      <c r="K10" s="2">
        <v>545958.96406759205</v>
      </c>
    </row>
    <row r="12" spans="1:11">
      <c r="B12" s="10" t="s">
        <v>13</v>
      </c>
      <c r="C12" s="10"/>
      <c r="D12" s="10"/>
      <c r="E12" s="10"/>
      <c r="F12" s="10"/>
      <c r="G12" s="11"/>
      <c r="H12" s="12"/>
      <c r="I12" s="10"/>
      <c r="J12" s="12"/>
      <c r="K12" s="11"/>
    </row>
    <row r="13" spans="1:11">
      <c r="B13" s="1"/>
      <c r="C13" s="1"/>
      <c r="D13" s="13" t="s">
        <v>14</v>
      </c>
      <c r="E13" s="13"/>
      <c r="F13" s="13"/>
      <c r="G13" s="3">
        <f>G14+G15</f>
        <v>4356810.0193348434</v>
      </c>
      <c r="H13" s="5">
        <f>G13/G5</f>
        <v>0.48023368862827248</v>
      </c>
      <c r="I13" s="1">
        <f>I14+I15</f>
        <v>157469</v>
      </c>
      <c r="J13" s="5">
        <f>I13/I5</f>
        <v>0.41072476544955178</v>
      </c>
      <c r="K13" s="3">
        <f>K14+K15</f>
        <v>1301995.2921941441</v>
      </c>
    </row>
    <row r="14" spans="1:11">
      <c r="E14" s="6" t="s">
        <v>15</v>
      </c>
      <c r="F14" s="6"/>
      <c r="G14" s="2">
        <v>3997826.2790423618</v>
      </c>
      <c r="H14" s="4">
        <f>G14/G7</f>
        <v>0.4847167382249602</v>
      </c>
      <c r="I14">
        <v>141941</v>
      </c>
      <c r="J14" s="4">
        <f>I14/I7</f>
        <v>0.39989125198267922</v>
      </c>
      <c r="K14" s="2">
        <v>1218448.534473971</v>
      </c>
    </row>
    <row r="15" spans="1:11">
      <c r="E15" s="6" t="s">
        <v>16</v>
      </c>
      <c r="F15" s="6"/>
      <c r="G15" s="2">
        <v>358983.74029248202</v>
      </c>
      <c r="H15" s="4">
        <f>G15/G8</f>
        <v>0.43538889642916401</v>
      </c>
      <c r="I15">
        <v>15528</v>
      </c>
      <c r="J15" s="4">
        <f>I15/I8</f>
        <v>0.54591477991843618</v>
      </c>
      <c r="K15" s="2">
        <v>83546.757720173002</v>
      </c>
    </row>
    <row r="16" spans="1:11">
      <c r="E16" s="6" t="s">
        <v>17</v>
      </c>
      <c r="F16" s="6"/>
      <c r="G16" s="8"/>
      <c r="H16" s="9"/>
      <c r="I16" s="6"/>
      <c r="J16" s="9"/>
      <c r="K16" s="8"/>
    </row>
    <row r="17" spans="2:11">
      <c r="B17" s="1"/>
      <c r="C17" s="1"/>
      <c r="D17" s="13" t="s">
        <v>18</v>
      </c>
      <c r="E17" s="13"/>
      <c r="F17" s="13"/>
      <c r="G17" s="14"/>
      <c r="H17" s="15"/>
      <c r="I17" s="13"/>
      <c r="J17" s="15"/>
      <c r="K17" s="14"/>
    </row>
    <row r="18" spans="2:11">
      <c r="E18" s="6" t="s">
        <v>19</v>
      </c>
      <c r="F18" s="6"/>
      <c r="G18" s="2">
        <v>3788333.1491632122</v>
      </c>
      <c r="H18" s="4">
        <f>G18/G5</f>
        <v>0.41757276399514898</v>
      </c>
      <c r="I18">
        <v>153474</v>
      </c>
      <c r="J18" s="4">
        <f>I18/I5</f>
        <v>0.40030464823301415</v>
      </c>
      <c r="K18" s="2">
        <v>892511.29207133502</v>
      </c>
    </row>
    <row r="19" spans="2:11">
      <c r="E19" s="6" t="s">
        <v>20</v>
      </c>
      <c r="F19" s="6"/>
      <c r="G19" s="2">
        <v>616779.81031550001</v>
      </c>
      <c r="H19" s="4">
        <f>G19/G5</f>
        <v>6.7985163930668613E-2</v>
      </c>
      <c r="I19">
        <v>20539</v>
      </c>
      <c r="J19" s="4">
        <f>I19/I5</f>
        <v>5.3571661454434483E-2</v>
      </c>
      <c r="K19" s="2">
        <v>613364.79080130404</v>
      </c>
    </row>
    <row r="20" spans="2:11">
      <c r="E20" s="6" t="s">
        <v>21</v>
      </c>
      <c r="F20" s="6"/>
      <c r="G20" s="2">
        <v>4667157.7339404151</v>
      </c>
      <c r="H20" s="4">
        <f>1-H18-H19</f>
        <v>0.51444207207418247</v>
      </c>
      <c r="I20">
        <v>209347</v>
      </c>
      <c r="J20" s="4">
        <f>1-J18-J19</f>
        <v>0.54612369031255137</v>
      </c>
      <c r="K20" s="2">
        <v>3095347.3164157239</v>
      </c>
    </row>
    <row r="21" spans="2:11">
      <c r="F21" t="s">
        <v>22</v>
      </c>
    </row>
    <row r="22" spans="2:11">
      <c r="F22" t="s">
        <v>23</v>
      </c>
      <c r="G22" s="2">
        <v>211053.57475479101</v>
      </c>
      <c r="H22" s="4">
        <f>G22/G20</f>
        <v>4.5221007470986306E-2</v>
      </c>
      <c r="I22">
        <v>10268</v>
      </c>
      <c r="J22" s="4">
        <f>I22/I20</f>
        <v>4.9047753251778146E-2</v>
      </c>
      <c r="K22" s="2">
        <v>827525.35133067204</v>
      </c>
    </row>
    <row r="23" spans="2:11">
      <c r="F23" t="s">
        <v>24</v>
      </c>
      <c r="G23" s="2">
        <f>G20-G22</f>
        <v>4456104.1591856238</v>
      </c>
      <c r="H23" s="4">
        <f>1-H22</f>
        <v>0.95477899252901366</v>
      </c>
      <c r="I23">
        <f>I20-I22</f>
        <v>199079</v>
      </c>
      <c r="J23" s="4">
        <f>1-J22</f>
        <v>0.95095224674822187</v>
      </c>
    </row>
    <row r="25" spans="2:11">
      <c r="B25" s="1"/>
      <c r="C25" s="1"/>
      <c r="D25" s="13" t="s">
        <v>25</v>
      </c>
      <c r="E25" s="13"/>
      <c r="F25" s="13"/>
      <c r="G25" s="14"/>
      <c r="H25" s="15"/>
      <c r="I25" s="13"/>
      <c r="J25" s="15"/>
      <c r="K25" s="14"/>
    </row>
    <row r="26" spans="2:11">
      <c r="E26" s="6" t="s">
        <v>26</v>
      </c>
      <c r="F26" s="6"/>
      <c r="G26" s="2">
        <v>4440255.6784551525</v>
      </c>
      <c r="H26" s="4">
        <f>G26/G5</f>
        <v>0.48943156884373379</v>
      </c>
      <c r="I26">
        <v>170563</v>
      </c>
      <c r="J26" s="4">
        <f>I26/I5</f>
        <v>0.44487771033899942</v>
      </c>
      <c r="K26" s="2">
        <v>2782161.6055599889</v>
      </c>
    </row>
    <row r="27" spans="2:11">
      <c r="E27" s="6" t="s">
        <v>27</v>
      </c>
      <c r="F27" s="6"/>
      <c r="G27" s="2">
        <v>4609526.296218439</v>
      </c>
      <c r="H27" s="4">
        <f>G27/G5</f>
        <v>0.50808958991513686</v>
      </c>
      <c r="I27">
        <v>212025</v>
      </c>
      <c r="J27" s="4">
        <f>I27/I5</f>
        <v>0.55302261647969575</v>
      </c>
      <c r="K27" s="2">
        <v>1814662.7257279309</v>
      </c>
    </row>
    <row r="28" spans="2:11">
      <c r="E28" s="6" t="s">
        <v>28</v>
      </c>
      <c r="F28" s="6"/>
      <c r="G28" s="2">
        <v>19086.403631854999</v>
      </c>
      <c r="H28" s="4">
        <f>G28/G5</f>
        <v>2.103817696456076E-3</v>
      </c>
      <c r="I28">
        <v>626</v>
      </c>
      <c r="J28" s="4">
        <f>I28/I5</f>
        <v>1.6327893310519493E-3</v>
      </c>
      <c r="K28" s="2">
        <v>1556.966086182</v>
      </c>
    </row>
    <row r="29" spans="2:11">
      <c r="E29" s="6" t="s">
        <v>29</v>
      </c>
      <c r="F29" s="6"/>
      <c r="G29" s="2">
        <v>3402.3151136800002</v>
      </c>
      <c r="H29" s="4">
        <f>G29/G5</f>
        <v>3.7502354467310836E-4</v>
      </c>
      <c r="I29">
        <v>174</v>
      </c>
      <c r="J29" s="4">
        <f>I29/I5</f>
        <v>4.5384240192178783E-4</v>
      </c>
      <c r="K29" s="2">
        <v>2847.8848358109999</v>
      </c>
    </row>
  </sheetData>
  <mergeCells count="21">
    <mergeCell ref="E29:F29"/>
    <mergeCell ref="E20:F20"/>
    <mergeCell ref="D25:K25"/>
    <mergeCell ref="E26:F26"/>
    <mergeCell ref="E27:F27"/>
    <mergeCell ref="E28:F28"/>
    <mergeCell ref="E15:F15"/>
    <mergeCell ref="E16:K16"/>
    <mergeCell ref="D17:K17"/>
    <mergeCell ref="E18:F18"/>
    <mergeCell ref="E19:F19"/>
    <mergeCell ref="E9:F9"/>
    <mergeCell ref="E10:F10"/>
    <mergeCell ref="B12:K12"/>
    <mergeCell ref="D13:F13"/>
    <mergeCell ref="E14:F14"/>
    <mergeCell ref="A1:E1"/>
    <mergeCell ref="F1:K1"/>
    <mergeCell ref="B3:K3"/>
    <mergeCell ref="D4:F4"/>
    <mergeCell ref="E5:F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4"/>
  <sheetViews>
    <sheetView workbookViewId="0">
      <selection activeCell="R2" sqref="R2"/>
    </sheetView>
  </sheetViews>
  <sheetFormatPr defaultRowHeight="30" customHeight="1"/>
  <cols>
    <col min="4" max="4" width="9.140625" customWidth="1"/>
    <col min="5" max="5" width="30.42578125" customWidth="1"/>
  </cols>
  <sheetData>
    <row r="1" spans="1:5" ht="48" customHeight="1">
      <c r="E1" s="17" t="s">
        <v>45</v>
      </c>
    </row>
    <row r="2" spans="1:5">
      <c r="A2" t="s">
        <v>30</v>
      </c>
    </row>
    <row r="3" spans="1:5">
      <c r="A3" t="s">
        <v>31</v>
      </c>
      <c r="B3">
        <f>'NEWT - EU'!$G$7</f>
        <v>10058191.680130061</v>
      </c>
    </row>
    <row r="4" spans="1:5">
      <c r="A4" t="s">
        <v>32</v>
      </c>
      <c r="B4">
        <f>'NEWT - EU'!$G$8</f>
        <v>785685.24993502721</v>
      </c>
    </row>
    <row r="5" spans="1:5">
      <c r="A5" t="s">
        <v>33</v>
      </c>
      <c r="B5">
        <f>'NEWT - EU'!$G$9</f>
        <v>209383.37916704899</v>
      </c>
    </row>
    <row r="6" spans="1:5">
      <c r="A6" t="s">
        <v>34</v>
      </c>
      <c r="B6">
        <f>'NEWT - EU'!$G$10</f>
        <v>158.17884171399999</v>
      </c>
    </row>
    <row r="15" spans="1:5">
      <c r="A15" t="s">
        <v>35</v>
      </c>
    </row>
    <row r="16" spans="1:5">
      <c r="A16" t="s">
        <v>31</v>
      </c>
      <c r="B16">
        <f>'NEWT - EU'!$I$7</f>
        <v>373129</v>
      </c>
    </row>
    <row r="17" spans="1:2">
      <c r="A17" t="s">
        <v>32</v>
      </c>
      <c r="B17">
        <f>'NEWT - EU'!$I$8</f>
        <v>34642</v>
      </c>
    </row>
    <row r="18" spans="1:2">
      <c r="A18" t="s">
        <v>33</v>
      </c>
      <c r="B18">
        <f>'NEWT - EU'!$I$9</f>
        <v>768681</v>
      </c>
    </row>
    <row r="19" spans="1:2">
      <c r="A19" t="s">
        <v>34</v>
      </c>
      <c r="B19">
        <f>'NEWT - EU'!$I$10</f>
        <v>1155</v>
      </c>
    </row>
    <row r="27" spans="1:2">
      <c r="A27" t="s">
        <v>18</v>
      </c>
    </row>
    <row r="28" spans="1:2">
      <c r="A28" t="s">
        <v>36</v>
      </c>
      <c r="B28">
        <f>'NEWT - EU'!$G$18</f>
        <v>5511815.3005827209</v>
      </c>
    </row>
    <row r="29" spans="1:2">
      <c r="A29" t="s">
        <v>37</v>
      </c>
      <c r="B29">
        <f>'NEWT - EU'!$G$19</f>
        <v>850744.61542627902</v>
      </c>
    </row>
    <row r="30" spans="1:2">
      <c r="A30" t="s">
        <v>38</v>
      </c>
      <c r="B30">
        <f>'NEWT - EU'!$G$22</f>
        <v>177631.69127480901</v>
      </c>
    </row>
    <row r="31" spans="1:2">
      <c r="A31" t="s">
        <v>39</v>
      </c>
      <c r="B31">
        <f>'NEWT - EU'!$G$23</f>
        <v>4303685.3227812797</v>
      </c>
    </row>
    <row r="40" spans="1:2">
      <c r="A40" t="s">
        <v>40</v>
      </c>
    </row>
    <row r="41" spans="1:2">
      <c r="A41" t="s">
        <v>41</v>
      </c>
      <c r="B41">
        <f>'NEWT - EU'!$G$26</f>
        <v>4868998.9636974288</v>
      </c>
    </row>
    <row r="42" spans="1:2">
      <c r="A42" t="s">
        <v>42</v>
      </c>
      <c r="B42">
        <f>'NEWT - EU'!$G$27</f>
        <v>5964895.9274700703</v>
      </c>
    </row>
    <row r="43" spans="1:2">
      <c r="A43" t="s">
        <v>43</v>
      </c>
      <c r="B43">
        <f>'NEWT - EU'!$G$28</f>
        <v>9343.5337272470006</v>
      </c>
    </row>
    <row r="44" spans="1:2">
      <c r="A44" t="s">
        <v>44</v>
      </c>
      <c r="B44">
        <f>'NEWT - EU'!$G$29</f>
        <v>638.50517034200004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NEWT - EU</vt:lpstr>
      <vt:lpstr>Outstanding - EU</vt:lpstr>
      <vt:lpstr>Images - EU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Ludovic Cathan</dc:creator>
  <cp:lastModifiedBy>Ludovic Cathan</cp:lastModifiedBy>
  <dcterms:created xsi:type="dcterms:W3CDTF">2023-01-31T16:36:11Z</dcterms:created>
  <dcterms:modified xsi:type="dcterms:W3CDTF">2023-01-31T16:36:11Z</dcterms:modified>
</cp:coreProperties>
</file>