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T - EU" sheetId="2" r:id="rId2"/>
    <sheet name="Outstanding - EU" sheetId="5" r:id="rId6"/>
    <sheet name="Images - EU" sheetId="3" r:id="rId4"/>
  </sheets>
  <calcPr fullCalcOnLoad="1"/>
</workbook>
</file>

<file path=xl/sharedStrings.xml><?xml version="1.0" encoding="utf-8"?>
<sst xmlns="http://schemas.openxmlformats.org/spreadsheetml/2006/main" count="45" uniqueCount="45">
  <si>
    <d:r xmlns:d="http://schemas.openxmlformats.org/spreadsheetml/2006/main">
      <d:rPr>
        <d:b/>
        <d:sz val="20"/>
        <d:rFont val="Calibri"/>
      </d:rPr>
      <d:t xml:space="preserve">SFTR Public Data
</d:t>
    </d:r>
    <d:r xmlns:d="http://schemas.openxmlformats.org/spreadsheetml/2006/main">
      <d:rPr>
        <d:b/>
        <d:sz val="9"/>
        <d:color rgb="FF000000"/>
        <d:rFont val="Calibri"/>
      </d:rPr>
      <d:t xml:space="preserve">for week ending 03 May 2024</d:t>
    </d: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</si>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</sst>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>
  <numFmts count="4">
    <numFmt numFmtId="164" formatCode="###\ ###\ ###\ ###\ ###\ ##0.00"/>
    <numFmt numFmtId="165" formatCode="#0.0%"/>
    <numFmt numFmtId="166" formatCode="### ### ### ### ### ##0.00"/>
    <numFmt numFmtId="167" formatCode="### ### ### ### ### ##0"/>
  </numFmts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 tint="0"/>
      </patternFill>
    </fill>
    <fill>
      <patternFill patternType="solid">
        <fgColor rgb="FF366092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0" applyFont="1" xfId="0" applyProtection="1" applyAlignment="1">
      <alignment horizontal="center" vertical="center" wrapText="1"/>
    </xf>
    <xf numFmtId="0" applyNumberFormat="1" fontId="1" applyFont="1" fillId="2" applyFill="1" xfId="0" applyProtection="1"/>
    <xf numFmtId="0" applyNumberFormat="1" fontId="2" applyFont="1" fillId="3" applyFill="1" xfId="0" applyProtection="1"/>
    <xf numFmtId="164" applyNumberFormat="1" fontId="0" applyFont="1" xfId="0" applyProtection="1"/>
    <xf numFmtId="164" applyNumberFormat="1" fontId="1" applyFont="1" fillId="2" applyFill="1" xfId="0" applyProtection="1"/>
    <xf numFmtId="164" applyNumberFormat="1" fontId="2" applyFont="1" fillId="3" applyFill="1" xfId="0" applyProtection="1"/>
    <xf numFmtId="165" applyNumberFormat="1" fontId="0" applyFont="1" xfId="0" applyProtection="1"/>
    <xf numFmtId="165" applyNumberFormat="1" fontId="1" applyFont="1" fillId="2" applyFill="1" xfId="0" applyProtection="1"/>
    <xf numFmtId="165" applyNumberFormat="1" fontId="2" applyFont="1" fillId="3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6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Loan Values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EU'!$A$2:$A$5</c:f>
            </c:numRef>
          </c:cat>
          <c:val>
            <c:numRef>
              <c:f>'Images - EU'!$B$2:$B$5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New Reported Transaction Numbers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EU'!$A$15:$A$18</c:f>
            </c:numRef>
          </c:cat>
          <c:val>
            <c:numRef>
              <c:f>'Images - EU'!$B$15:$B$18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Execution Venue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EU'!$A$27:$A$30</c:f>
            </c:numRef>
          </c:cat>
          <c:val>
            <c:numRef>
              <c:f>'Images - EU'!$B$27:$B$30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Location of Counterparties</a:t>
            </a:r>
          </a:p>
        </c:rich>
      </c:tx>
      <c:layout/>
      <c:overlay val="0"/>
    </c:title>
    <c:plotArea>
      <c:layout/>
      <c:pie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numFmt c:formatCode="0.00%" c:sourceLinked="0"/>
          </c:dLbls>
          <c:explosion val="5"/>
          <c:cat>
            <c:numRef>
              <c:f>'Images - EU'!$A$40:$A$43</c:f>
            </c:numRef>
          </c:cat>
          <c:val>
            <c:numRef>
              <c:f>'Images - EU'!$B$40:$B$43</c:f>
            </c:numRef>
          </c:val>
        </ser>
      </c:pieChart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  <c:roundedCorners val="0"/>
</c:chartSpace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graphicFrame xmlns="http://schemas.openxmlformats.org/drawingml/2006/spreadsheetDrawing" macro="">
      <xdr:nvGraphicFramePr>
        <xdr:cNvPr id="0" name="New Reported Loan Valu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graphicFrame xmlns="http://schemas.openxmlformats.org/drawingml/2006/spreadsheetDrawing" macro="">
      <xdr:nvGraphicFramePr>
        <xdr:cNvPr id="1" name="New Reported Transaction Numbe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graphicFrame xmlns="http://schemas.openxmlformats.org/drawingml/2006/spreadsheetDrawing" macro="">
      <xdr:nvGraphicFramePr>
        <xdr:cNvPr id="2" name="Execution Ven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graphicFrame xmlns="http://schemas.openxmlformats.org/drawingml/2006/spreadsheetDrawing" macro="">
      <xdr:nvGraphicFramePr>
        <xdr:cNvPr id="3" name="Location of Counterparti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2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12722654.056673449</v>
      </c>
      <c r="H4" s="8"/>
      <c r="I4" s="2">
        <v>1248337</v>
      </c>
      <c r="J4" s="8"/>
      <c r="K4" s="5">
        <v>1540477.065945494</v>
      </c>
    </row>
    <row r="5">
      <c r="E5" s="0" t="s">
        <v>7</v>
      </c>
      <c r="G5" s="4">
        <v>12355971.629747676</v>
      </c>
      <c r="H5" s="7">
        <f>=G5/G4</f>
      </c>
      <c r="I5" s="0">
        <v>428167</v>
      </c>
      <c r="J5" s="7">
        <f>=I5/I4</f>
      </c>
      <c r="K5" s="4">
        <v>1430167.6646041281</v>
      </c>
    </row>
    <row r="6">
      <c r="F6" s="0" t="s">
        <v>8</v>
      </c>
    </row>
    <row r="7">
      <c r="F7" s="0" t="s">
        <v>9</v>
      </c>
      <c r="G7" s="4">
        <v>11964220.693598744</v>
      </c>
      <c r="H7" s="7">
        <f>=G7/G5</f>
      </c>
      <c r="I7" s="0">
        <v>410508</v>
      </c>
      <c r="J7" s="7">
        <f>=I7/I5</f>
      </c>
      <c r="K7" s="4">
        <v>1299101.084209237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366456.83410258</v>
      </c>
      <c r="H9" s="7">
        <f>=1-H5-H10</f>
      </c>
      <c r="I9" s="0">
        <v>817822</v>
      </c>
      <c r="J9" s="7">
        <f>=1-J5-J10</f>
      </c>
      <c r="K9" s="4">
        <v>110047.983333209</v>
      </c>
    </row>
    <row r="10">
      <c r="E10" s="0" t="s">
        <v>12</v>
      </c>
      <c r="G10" s="4">
        <v>225.592823192</v>
      </c>
      <c r="H10" s="7">
        <f>=G10/G4</f>
      </c>
      <c r="I10" s="0">
        <v>2348</v>
      </c>
      <c r="J10" s="7">
        <f>=I10/I4</f>
      </c>
      <c r="K10" s="4">
        <v>261.418008157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6095311.0435850611</v>
      </c>
      <c r="H14" s="7">
        <f>=G14/G7</f>
      </c>
      <c r="I14" s="0">
        <v>249562</v>
      </c>
      <c r="J14" s="7">
        <f>=I14/I7</f>
      </c>
      <c r="K14" s="4">
        <v>188367.778061575</v>
      </c>
    </row>
    <row r="15">
      <c r="E15" s="0" t="s">
        <v>16</v>
      </c>
      <c r="G15" s="4">
        <v>47163.628330542</v>
      </c>
      <c r="H15" s="7">
        <f>=G15/G8</f>
      </c>
      <c r="I15" s="0">
        <v>2835</v>
      </c>
      <c r="J15" s="7">
        <f>=I15/I8</f>
      </c>
      <c r="K15" s="4">
        <v>5254.7466652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5514383.004329415</v>
      </c>
      <c r="H18" s="7">
        <f>=G18/G5</f>
      </c>
      <c r="I18" s="0">
        <v>232941</v>
      </c>
      <c r="J18" s="7">
        <f>=I18/I5</f>
      </c>
      <c r="K18" s="4">
        <v>144061.111988632</v>
      </c>
    </row>
    <row r="19">
      <c r="E19" s="0" t="s">
        <v>20</v>
      </c>
      <c r="G19" s="4">
        <v>1220317.47318805</v>
      </c>
      <c r="H19" s="7">
        <f>=G19/G5</f>
      </c>
      <c r="I19" s="0">
        <v>22411</v>
      </c>
      <c r="J19" s="7">
        <f>=I19/I5</f>
      </c>
      <c r="K19" s="4">
        <v>120976.18807052</v>
      </c>
    </row>
    <row r="20">
      <c r="E20" s="0" t="s">
        <v>21</v>
      </c>
      <c r="G20" s="4">
        <v>5621271.1522302125</v>
      </c>
      <c r="H20" s="7">
        <f>=1-H18-H19</f>
      </c>
      <c r="I20" s="0">
        <v>172815</v>
      </c>
      <c r="J20" s="7">
        <f>=1-J18-J19</f>
      </c>
      <c r="K20" s="4">
        <v>1165130.364544976</v>
      </c>
    </row>
    <row r="21">
      <c r="F21" s="0" t="s">
        <v>22</v>
      </c>
    </row>
    <row r="22">
      <c r="F22" s="0" t="s">
        <v>23</v>
      </c>
      <c r="G22" s="4">
        <v>59545.319668704</v>
      </c>
      <c r="H22" s="7">
        <f>=G22/G20</f>
      </c>
      <c r="I22" s="0">
        <v>6672</v>
      </c>
      <c r="J22" s="7">
        <f>=I22/I20</f>
      </c>
      <c r="K22" s="4">
        <v>20743.899779812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5331770.1171656512</v>
      </c>
      <c r="H26" s="7">
        <f>=G26/G5</f>
      </c>
      <c r="I26" s="0">
        <v>213842</v>
      </c>
      <c r="J26" s="7">
        <f>=I26/I5</f>
      </c>
      <c r="K26" s="4">
        <v>337893.523826478</v>
      </c>
    </row>
    <row r="27">
      <c r="E27" s="0" t="s">
        <v>27</v>
      </c>
      <c r="G27" s="4">
        <v>7010770.1525938231</v>
      </c>
      <c r="H27" s="7">
        <f>=G27/G5</f>
      </c>
      <c r="I27" s="0">
        <v>213891</v>
      </c>
      <c r="J27" s="7">
        <f>=I27/I5</f>
      </c>
      <c r="K27" s="4">
        <v>1092238.6783554279</v>
      </c>
    </row>
    <row r="28">
      <c r="E28" s="0" t="s">
        <v>28</v>
      </c>
      <c r="G28" s="4">
        <v>12056.890863484</v>
      </c>
      <c r="H28" s="7">
        <f>=G28/G5</f>
      </c>
      <c r="I28" s="0">
        <v>366</v>
      </c>
      <c r="J28" s="7">
        <f>=I28/I5</f>
      </c>
      <c r="K28" s="4">
        <v>0</v>
      </c>
    </row>
    <row r="29">
      <c r="E29" s="0" t="s">
        <v>29</v>
      </c>
      <c r="G29" s="4">
        <v>1374.469124719</v>
      </c>
      <c r="H29" s="7">
        <f>=G29/G5</f>
      </c>
      <c r="I29" s="0">
        <v>68</v>
      </c>
      <c r="J29" s="7">
        <f>=I29/I5</f>
      </c>
      <c r="K29" s="4">
        <v>35.462422222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43"/>
  <sheetViews>
    <sheetView workbookViewId="0"/>
  </sheetViews>
  <sheetFormatPr defaultRowHeight="30" customHeight="1"/>
  <sheetData>
    <row r="1">
      <c r="A1" s="0" t="s">
        <v>30</v>
      </c>
    </row>
    <row r="2">
      <c r="A2" s="0" t="s">
        <v>31</v>
      </c>
      <c r="B2" s="0">
        <f>='NEWT - EU'!$G$7</f>
      </c>
    </row>
    <row r="3">
      <c r="A3" s="0" t="s">
        <v>32</v>
      </c>
      <c r="B3" s="0">
        <f>='NEWT - EU'!$G$8</f>
      </c>
    </row>
    <row r="4">
      <c r="A4" s="0" t="s">
        <v>33</v>
      </c>
      <c r="B4" s="0">
        <f>='NEWT - EU'!$G$9</f>
      </c>
    </row>
    <row r="5">
      <c r="A5" s="0" t="s">
        <v>34</v>
      </c>
      <c r="B5" s="0">
        <f>='NEWT - EU'!$G$10</f>
      </c>
    </row>
    <row r="14">
      <c r="A14" s="0" t="s">
        <v>35</v>
      </c>
    </row>
    <row r="15">
      <c r="A15" s="0" t="s">
        <v>31</v>
      </c>
      <c r="B15" s="0">
        <f>='NEWT - EU'!$I$7</f>
      </c>
    </row>
    <row r="16">
      <c r="A16" s="0" t="s">
        <v>32</v>
      </c>
      <c r="B16" s="0">
        <f>='NEWT - EU'!$I$8</f>
      </c>
    </row>
    <row r="17">
      <c r="A17" s="0" t="s">
        <v>33</v>
      </c>
      <c r="B17" s="0">
        <f>='NEWT - EU'!$I$9</f>
      </c>
    </row>
    <row r="18">
      <c r="A18" s="0" t="s">
        <v>34</v>
      </c>
      <c r="B18" s="0">
        <f>='NEWT - EU'!$I$10</f>
      </c>
    </row>
    <row r="26">
      <c r="A26" s="0" t="s">
        <v>18</v>
      </c>
    </row>
    <row r="27">
      <c r="A27" s="0" t="s">
        <v>36</v>
      </c>
      <c r="B27" s="0">
        <f>='NEWT - EU'!$G$18</f>
      </c>
    </row>
    <row r="28">
      <c r="A28" s="0" t="s">
        <v>37</v>
      </c>
      <c r="B28" s="0">
        <f>='NEWT - EU'!$G$19</f>
      </c>
    </row>
    <row r="29">
      <c r="A29" s="0" t="s">
        <v>38</v>
      </c>
      <c r="B29" s="0">
        <f>='NEWT - EU'!$G$22</f>
      </c>
    </row>
    <row r="30">
      <c r="A30" s="0" t="s">
        <v>39</v>
      </c>
      <c r="B30" s="0">
        <f>='NEWT - EU'!$G$23</f>
      </c>
    </row>
    <row r="39">
      <c r="A39" s="0" t="s">
        <v>40</v>
      </c>
    </row>
    <row r="40">
      <c r="A40" s="0" t="s">
        <v>41</v>
      </c>
      <c r="B40" s="0">
        <f>='NEWT - EU'!$G$26</f>
      </c>
    </row>
    <row r="41">
      <c r="A41" s="0" t="s">
        <v>42</v>
      </c>
      <c r="B41" s="0">
        <f>='NEWT - EU'!$G$27</f>
      </c>
    </row>
    <row r="42">
      <c r="A42" s="0" t="s">
        <v>43</v>
      </c>
      <c r="B42" s="0">
        <f>='NEWT - EU'!$G$28</f>
      </c>
    </row>
    <row r="43">
      <c r="A43" s="0" t="s">
        <v>44</v>
      </c>
      <c r="B43" s="0">
        <f>='NEWT - EU'!$G$29</f>
      </c>
    </row>
  </sheetData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B1:K29"/>
  <sheetViews>
    <sheetView workbookViewId="0"/>
  </sheetViews>
  <sheetFormatPr defaultRowHeight="15"/>
  <cols>
    <col min="2" max="2" width="9.140625" customWidth="1"/>
    <col min="3" max="3" width="2" customWidth="1"/>
    <col min="4" max="4" width="2" customWidth="1"/>
    <col min="5" max="5" width="2" customWidth="1"/>
    <col min="6" max="6" width="53.4345485142299" customWidth="1"/>
    <col min="7" max="7" width="19.4554770333426" customWidth="1" style="4"/>
    <col min="8" max="8" width="11.4857984270368" customWidth="1" style="7"/>
    <col min="9" max="9" width="23.2234279087612" customWidth="1"/>
    <col min="10" max="10" width="11.4857984270368" customWidth="1" style="7"/>
    <col min="11" max="11" width="32.004396711077" customWidth="1" style="4"/>
  </cols>
  <sheetData>
    <row r="1" ht="80" customHeight="1">
      <c r="F1" s="1" t="s">
        <v>0</v>
      </c>
    </row>
    <row r="2">
      <c r="G2" s="5" t="s">
        <v>1</v>
      </c>
      <c r="H2" s="8" t="s">
        <v>2</v>
      </c>
      <c r="I2" s="2" t="s">
        <v>3</v>
      </c>
      <c r="J2" s="8" t="s">
        <v>2</v>
      </c>
      <c r="K2" s="5" t="s">
        <v>4</v>
      </c>
    </row>
    <row r="3">
      <c r="B3" s="3" t="s">
        <v>5</v>
      </c>
      <c r="C3" s="3"/>
      <c r="D3" s="3"/>
      <c r="E3" s="3"/>
      <c r="F3" s="3"/>
      <c r="G3" s="6"/>
      <c r="H3" s="9"/>
      <c r="I3" s="3"/>
      <c r="J3" s="9"/>
      <c r="K3" s="6"/>
    </row>
    <row r="4">
      <c r="B4" s="2"/>
      <c r="C4" s="2"/>
      <c r="D4" s="2" t="s">
        <v>6</v>
      </c>
      <c r="E4" s="2"/>
      <c r="F4" s="2"/>
      <c r="G4" s="5">
        <v>14995344.912129732</v>
      </c>
      <c r="H4" s="8"/>
      <c r="I4" s="2">
        <v>2313124</v>
      </c>
      <c r="J4" s="8"/>
      <c r="K4" s="5">
        <v>154953647.04562497</v>
      </c>
    </row>
    <row r="5">
      <c r="E5" s="0" t="s">
        <v>7</v>
      </c>
      <c r="G5" s="4">
        <v>12716913.968171142</v>
      </c>
      <c r="H5" s="7">
        <f>=G5/G4</f>
      </c>
      <c r="I5" s="0">
        <v>448548</v>
      </c>
      <c r="J5" s="7">
        <f>=I5/I4</f>
      </c>
      <c r="K5" s="4">
        <v>4683354.7979362756</v>
      </c>
    </row>
    <row r="6">
      <c r="F6" s="0" t="s">
        <v>8</v>
      </c>
    </row>
    <row r="7">
      <c r="F7" s="0" t="s">
        <v>9</v>
      </c>
      <c r="G7" s="4">
        <v>12111051.476681467</v>
      </c>
      <c r="H7" s="7">
        <f>=G7/G5</f>
      </c>
      <c r="I7" s="0">
        <v>423286</v>
      </c>
      <c r="J7" s="7">
        <f>=I7/I5</f>
      </c>
      <c r="K7" s="4">
        <v>4424621.3672300326</v>
      </c>
    </row>
    <row r="8">
      <c r="F8" s="0" t="s">
        <v>10</v>
      </c>
      <c r="G8" s="4">
        <f>=G5-G7</f>
      </c>
      <c r="H8" s="7">
        <f>=1-H7</f>
      </c>
      <c r="I8" s="0">
        <f>=I5-I7</f>
      </c>
      <c r="J8" s="7">
        <f>=1-J7</f>
      </c>
      <c r="K8" s="4">
        <f>=K5-K7</f>
      </c>
    </row>
    <row r="9">
      <c r="E9" s="0" t="s">
        <v>11</v>
      </c>
      <c r="G9" s="4">
        <v>2129474.6432170179</v>
      </c>
      <c r="H9" s="7">
        <f>=1-H5-H10</f>
      </c>
      <c r="I9" s="0">
        <v>1317887</v>
      </c>
      <c r="J9" s="7">
        <f>=1-J5-J10</f>
      </c>
      <c r="K9" s="4">
        <v>149544532.31275937</v>
      </c>
    </row>
    <row r="10">
      <c r="E10" s="0" t="s">
        <v>12</v>
      </c>
      <c r="G10" s="4">
        <v>148956.300741573</v>
      </c>
      <c r="H10" s="7">
        <f>=G10/G4</f>
      </c>
      <c r="I10" s="0">
        <v>546689</v>
      </c>
      <c r="J10" s="7">
        <f>=I10/I4</f>
      </c>
      <c r="K10" s="4">
        <v>725759.934929322</v>
      </c>
    </row>
    <row r="12">
      <c r="B12" s="3" t="s">
        <v>13</v>
      </c>
      <c r="C12" s="3"/>
      <c r="D12" s="3"/>
      <c r="E12" s="3"/>
      <c r="F12" s="3"/>
      <c r="G12" s="6"/>
      <c r="H12" s="9"/>
      <c r="I12" s="3"/>
      <c r="J12" s="9"/>
      <c r="K12" s="6"/>
    </row>
    <row r="13">
      <c r="B13" s="2"/>
      <c r="C13" s="2"/>
      <c r="D13" s="2" t="s">
        <v>14</v>
      </c>
      <c r="E13" s="2"/>
      <c r="F13" s="2"/>
      <c r="G13" s="5">
        <f>=G14+G15</f>
      </c>
      <c r="H13" s="8">
        <f>=G13/G5</f>
      </c>
      <c r="I13" s="2">
        <f>=I14+I15</f>
      </c>
      <c r="J13" s="8">
        <f>=I13/I5</f>
      </c>
      <c r="K13" s="5">
        <f>=K14+K15</f>
      </c>
    </row>
    <row r="14">
      <c r="E14" s="0" t="s">
        <v>15</v>
      </c>
      <c r="G14" s="4">
        <v>5557894.021186389</v>
      </c>
      <c r="H14" s="7">
        <f>=G14/G7</f>
      </c>
      <c r="I14" s="0">
        <v>187222</v>
      </c>
      <c r="J14" s="7">
        <f>=I14/I7</f>
      </c>
      <c r="K14" s="4">
        <v>1295223.7045178621</v>
      </c>
    </row>
    <row r="15">
      <c r="E15" s="0" t="s">
        <v>16</v>
      </c>
      <c r="G15" s="4">
        <v>46465.291270443</v>
      </c>
      <c r="H15" s="7">
        <f>=G15/G8</f>
      </c>
      <c r="I15" s="0">
        <v>1931</v>
      </c>
      <c r="J15" s="7">
        <f>=I15/I8</f>
      </c>
      <c r="K15" s="4">
        <v>12009.271618216</v>
      </c>
    </row>
    <row r="16">
      <c r="E16" s="0" t="s">
        <v>17</v>
      </c>
    </row>
    <row r="17">
      <c r="B17" s="2"/>
      <c r="C17" s="2"/>
      <c r="D17" s="2" t="s">
        <v>18</v>
      </c>
      <c r="E17" s="2"/>
      <c r="F17" s="2"/>
      <c r="G17" s="5"/>
      <c r="H17" s="8"/>
      <c r="I17" s="2"/>
      <c r="J17" s="8"/>
      <c r="K17" s="5"/>
    </row>
    <row r="18">
      <c r="E18" s="0" t="s">
        <v>19</v>
      </c>
      <c r="G18" s="4">
        <v>4957881.847593952</v>
      </c>
      <c r="H18" s="7">
        <f>=G18/G5</f>
      </c>
      <c r="I18" s="0">
        <v>183647</v>
      </c>
      <c r="J18" s="7">
        <f>=I18/I5</f>
      </c>
      <c r="K18" s="4">
        <v>1120236.7698286721</v>
      </c>
    </row>
    <row r="19">
      <c r="E19" s="0" t="s">
        <v>20</v>
      </c>
      <c r="G19" s="4">
        <v>1093097.4508736611</v>
      </c>
      <c r="H19" s="7">
        <f>=G19/G5</f>
      </c>
      <c r="I19" s="0">
        <v>28176</v>
      </c>
      <c r="J19" s="7">
        <f>=I19/I5</f>
      </c>
      <c r="K19" s="4">
        <v>415378.389585799</v>
      </c>
    </row>
    <row r="20">
      <c r="E20" s="0" t="s">
        <v>21</v>
      </c>
      <c r="G20" s="4">
        <v>6665934.6697035292</v>
      </c>
      <c r="H20" s="7">
        <f>=1-H18-H19</f>
      </c>
      <c r="I20" s="0">
        <v>236689</v>
      </c>
      <c r="J20" s="7">
        <f>=1-J18-J19</f>
      </c>
      <c r="K20" s="4">
        <v>3127356.6691873348</v>
      </c>
    </row>
    <row r="21">
      <c r="F21" s="0" t="s">
        <v>22</v>
      </c>
    </row>
    <row r="22">
      <c r="F22" s="0" t="s">
        <v>23</v>
      </c>
      <c r="G22" s="4">
        <v>266444.460003729</v>
      </c>
      <c r="H22" s="7">
        <f>=G22/G20</f>
      </c>
      <c r="I22" s="0">
        <v>21346</v>
      </c>
      <c r="J22" s="7">
        <f>=I22/I20</f>
      </c>
      <c r="K22" s="4">
        <v>570562.013476179</v>
      </c>
    </row>
    <row r="23">
      <c r="F23" s="0" t="s">
        <v>24</v>
      </c>
      <c r="G23" s="4">
        <f>=G20-G22</f>
      </c>
      <c r="H23" s="7">
        <f>=1-H22</f>
      </c>
      <c r="I23" s="0">
        <f>=I20-I22</f>
      </c>
      <c r="J23" s="7">
        <f>=1-J22</f>
      </c>
    </row>
    <row r="25">
      <c r="B25" s="2"/>
      <c r="C25" s="2"/>
      <c r="D25" s="2" t="s">
        <v>25</v>
      </c>
      <c r="E25" s="2"/>
      <c r="F25" s="2"/>
      <c r="G25" s="5"/>
      <c r="H25" s="8"/>
      <c r="I25" s="2"/>
      <c r="J25" s="8"/>
      <c r="K25" s="5"/>
    </row>
    <row r="26">
      <c r="E26" s="0" t="s">
        <v>26</v>
      </c>
      <c r="G26" s="4">
        <v>6390533.6536527053</v>
      </c>
      <c r="H26" s="7">
        <f>=G26/G5</f>
      </c>
      <c r="I26" s="0">
        <v>240333</v>
      </c>
      <c r="J26" s="7">
        <f>=I26/I5</f>
      </c>
      <c r="K26" s="4">
        <v>3030708.5734351841</v>
      </c>
    </row>
    <row r="27">
      <c r="E27" s="0" t="s">
        <v>27</v>
      </c>
      <c r="G27" s="4">
        <v>6284984.3301635273</v>
      </c>
      <c r="H27" s="7">
        <f>=G27/G5</f>
      </c>
      <c r="I27" s="0">
        <v>206895</v>
      </c>
      <c r="J27" s="7">
        <f>=I27/I5</f>
      </c>
      <c r="K27" s="4">
        <v>1636256.806998495</v>
      </c>
    </row>
    <row r="28">
      <c r="E28" s="0" t="s">
        <v>28</v>
      </c>
      <c r="G28" s="4">
        <v>34859.869489092</v>
      </c>
      <c r="H28" s="7">
        <f>=G28/G5</f>
      </c>
      <c r="I28" s="0">
        <v>1049</v>
      </c>
      <c r="J28" s="7">
        <f>=I28/I5</f>
      </c>
      <c r="K28" s="4">
        <v>11833.574367634</v>
      </c>
    </row>
    <row r="29">
      <c r="E29" s="0" t="s">
        <v>29</v>
      </c>
      <c r="G29" s="4">
        <v>6536.114865818</v>
      </c>
      <c r="H29" s="7">
        <f>=G29/G5</f>
      </c>
      <c r="I29" s="0">
        <v>263</v>
      </c>
      <c r="J29" s="7">
        <f>=I29/I5</f>
      </c>
      <c r="K29" s="4">
        <v>4555.018134963</v>
      </c>
    </row>
  </sheetData>
  <mergeCells>
    <mergeCell ref="A1:E1"/>
    <mergeCell ref="F1:K1"/>
    <mergeCell ref="B3:K3"/>
    <mergeCell ref="D4:F4"/>
    <mergeCell ref="E5:F5"/>
    <mergeCell ref="E9:F9"/>
    <mergeCell ref="E10:F10"/>
    <mergeCell ref="B12:K12"/>
    <mergeCell ref="D13:F13"/>
    <mergeCell ref="E14:F14"/>
    <mergeCell ref="E15:F15"/>
    <mergeCell ref="E16:K16"/>
    <mergeCell ref="D17:K17"/>
    <mergeCell ref="E18:F18"/>
    <mergeCell ref="E19:F19"/>
    <mergeCell ref="E20:F20"/>
    <mergeCell ref="D25:K25"/>
    <mergeCell ref="E26:F26"/>
    <mergeCell ref="E27:F27"/>
    <mergeCell ref="E28:F28"/>
    <mergeCell ref="E29:F29"/>
  </mergeCells>
  <headerFooter/>
</worksheet>
</file>