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BF983CE3-7E36-41D9-9F78-E7D5D63B4514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7" i="3"/>
  <c r="B16" i="3"/>
  <c r="B6" i="3"/>
  <c r="B5" i="3"/>
  <c r="B3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4" i="5"/>
  <c r="H14" i="5"/>
  <c r="K13" i="5"/>
  <c r="I13" i="5"/>
  <c r="J13" i="5" s="1"/>
  <c r="H13" i="5"/>
  <c r="G13" i="5"/>
  <c r="J10" i="5"/>
  <c r="H10" i="5"/>
  <c r="J9" i="5"/>
  <c r="K8" i="5"/>
  <c r="I8" i="5"/>
  <c r="J15" i="5" s="1"/>
  <c r="G8" i="5"/>
  <c r="H15" i="5" s="1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1" i="3" s="1"/>
  <c r="J22" i="2"/>
  <c r="J23" i="2" s="1"/>
  <c r="H22" i="2"/>
  <c r="H23" i="2" s="1"/>
  <c r="J20" i="2"/>
  <c r="J19" i="2"/>
  <c r="H19" i="2"/>
  <c r="J18" i="2"/>
  <c r="H18" i="2"/>
  <c r="H20" i="2" s="1"/>
  <c r="J15" i="2"/>
  <c r="J14" i="2"/>
  <c r="H14" i="2"/>
  <c r="K13" i="2"/>
  <c r="J13" i="2"/>
  <c r="I13" i="2"/>
  <c r="G13" i="2"/>
  <c r="H13" i="2" s="1"/>
  <c r="J10" i="2"/>
  <c r="H10" i="2"/>
  <c r="K8" i="2"/>
  <c r="I8" i="2"/>
  <c r="H8" i="2"/>
  <c r="G8" i="2"/>
  <c r="H15" i="2" s="1"/>
  <c r="J7" i="2"/>
  <c r="J8" i="2" s="1"/>
  <c r="H7" i="2"/>
  <c r="J5" i="2"/>
  <c r="J9" i="2" s="1"/>
  <c r="H5" i="2"/>
  <c r="H9" i="2" s="1"/>
  <c r="B4" i="3" l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<sst xmlns="http://schemas.openxmlformats.org/spreadsheetml/2006/main" count="83" uniqueCount="46">
  <si>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30 December 2022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</si>
  <si>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</si>
  <si>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</si>
  <si>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</si>
  <si>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</si>
  <si>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</si>
  <si>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</si>
  <si>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</si>
  <si>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</si>
  <si>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</si>
  <si>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</si>
  <si>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</si>
  <si>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</si>
  <si>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</si>
  <si>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</si>
  <si>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</si>
  <si>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</si>
  <si>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</si>
  <si>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</si>
  <si>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</si>
  <si>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</si>
  <si>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</si>
  <si>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</si>
  <si>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</si>
  <si>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</si>
  <si>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</si>
  <si>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</si>
  <si>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</si>
  <si>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</si>
  <si>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</si>
  <si>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</si>
  <si>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</si>
  <si>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</si>
  <si>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</si>
  <si>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</si>
  <si>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</si>
  <si>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</si>
  <si>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</si>
  <si>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</si>
  <si>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</si>
  <si>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</si>
  <si>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</si>
  <si>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</si>
  <si>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</si>
  <si>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</si>
  <si>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b/>
        <sz val="20"/>
        <rFont val="Calibri"/>
        <family val="2"/>
      </rPr>
      <t>SFTR Public Data</t>
    </r>
    <r>
      <rPr>
        <sz val="11"/>
        <rFont val="Calibri"/>
      </rPr>
      <t xml:space="preserve">
</t>
    </r>
    <r>
      <rPr>
        <b/>
        <sz val="11"/>
        <rFont val="Calibri"/>
        <family val="2"/>
      </rPr>
      <t>for week ending 30 December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</si>
</sst>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8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b/>
      <sz val="11"/>
      <name val="Calibri"/>
      <family val="2"/>
    </font>
    <font>
      <b/>
      <sz val="2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6520492.165516844</c:v>
                </c:pt>
                <c:pt idx="1">
                  <c:v>645363.4331184309</c:v>
                </c:pt>
                <c:pt idx="2">
                  <c:v>167303.010279334</c:v>
                </c:pt>
                <c:pt idx="3">
                  <c:v>260.50791239900002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12A-408D-816D-7D3C6549E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251878</c:v>
                </c:pt>
                <c:pt idx="1">
                  <c:v>27518</c:v>
                </c:pt>
                <c:pt idx="2">
                  <c:v>731583</c:v>
                </c:pt>
                <c:pt idx="3">
                  <c:v>1626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D48-427E-B1A2-9919B8823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3556659.6285063741</c:v>
                </c:pt>
                <c:pt idx="1">
                  <c:v>460873.95132735401</c:v>
                </c:pt>
                <c:pt idx="2">
                  <c:v>97018.673225731996</c:v>
                </c:pt>
                <c:pt idx="3">
                  <c:v>3051303.3455758151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E44-411F-BDEC-EE516AFEB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3301276.1739399149</c:v>
                </c:pt>
                <c:pt idx="1">
                  <c:v>3860988.6746914708</c:v>
                </c:pt>
                <c:pt idx="2">
                  <c:v>3499.6172084479999</c:v>
                </c:pt>
                <c:pt idx="3">
                  <c:v>91.132795440999999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879-433A-9EF9-6E8973BF6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7333419.1168270083</v>
      </c>
      <c r="H4" s="5"/>
      <c r="I4" s="1">
        <v>1012605</v>
      </c>
      <c r="J4" s="5"/>
      <c r="K4" s="3">
        <v>1333677.2748635961</v>
      </c>
    </row>
    <row r="5" spans="1:11">
      <c r="E5" s="6" t="s">
        <v>7</v>
      </c>
      <c r="F5" s="6"/>
      <c r="G5" s="2">
        <v>7165855.5986352749</v>
      </c>
      <c r="H5" s="4">
        <f>G5/G4</f>
        <v>0.97715069662290976</v>
      </c>
      <c r="I5">
        <v>279396</v>
      </c>
      <c r="J5" s="4">
        <f>I5/I4</f>
        <v>0.27591805294265781</v>
      </c>
      <c r="K5" s="2">
        <v>1271649.207563424</v>
      </c>
    </row>
    <row r="6" spans="1:11">
      <c r="F6" t="s">
        <v>8</v>
      </c>
    </row>
    <row r="7" spans="1:11">
      <c r="F7" t="s">
        <v>9</v>
      </c>
      <c r="G7" s="2">
        <v>6520492.165516844</v>
      </c>
      <c r="H7" s="4">
        <f>G7/G5</f>
        <v>0.90993909600392464</v>
      </c>
      <c r="I7">
        <v>251878</v>
      </c>
      <c r="J7" s="4">
        <f>I7/I5</f>
        <v>0.90150896934816538</v>
      </c>
      <c r="K7" s="2">
        <v>1032485.9717724</v>
      </c>
    </row>
    <row r="8" spans="1:11">
      <c r="F8" t="s">
        <v>10</v>
      </c>
      <c r="G8" s="2">
        <f>G5-G7</f>
        <v>645363.4331184309</v>
      </c>
      <c r="H8" s="4">
        <f>1-H7</f>
        <v>9.0060903996075359E-2</v>
      </c>
      <c r="I8">
        <f>I5-I7</f>
        <v>27518</v>
      </c>
      <c r="J8" s="4">
        <f>1-J7</f>
        <v>9.8491030651834621E-2</v>
      </c>
      <c r="K8" s="2">
        <f>K5-K7</f>
        <v>239163.23579102405</v>
      </c>
    </row>
    <row r="9" spans="1:11">
      <c r="E9" s="6" t="s">
        <v>11</v>
      </c>
      <c r="F9" s="6"/>
      <c r="G9" s="2">
        <v>167303.010279334</v>
      </c>
      <c r="H9" s="4">
        <f>1-H5-H10</f>
        <v>2.281377998639772E-2</v>
      </c>
      <c r="I9">
        <v>731583</v>
      </c>
      <c r="J9" s="4">
        <f>1-J5-J10</f>
        <v>0.72247618765461363</v>
      </c>
      <c r="K9" s="2">
        <v>61722.521399841004</v>
      </c>
    </row>
    <row r="10" spans="1:11">
      <c r="E10" s="6" t="s">
        <v>12</v>
      </c>
      <c r="F10" s="6"/>
      <c r="G10" s="2">
        <v>260.50791239900002</v>
      </c>
      <c r="H10" s="4">
        <f>G10/G4</f>
        <v>3.5523390692514438E-5</v>
      </c>
      <c r="I10">
        <v>1626</v>
      </c>
      <c r="J10" s="4">
        <f>I10/I4</f>
        <v>1.6057594027286059E-3</v>
      </c>
      <c r="K10" s="2">
        <v>305.54590033099998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4070282.6718801539</v>
      </c>
      <c r="H13" s="5">
        <f>G13/G5</f>
        <v>0.56801070240032925</v>
      </c>
      <c r="I13" s="1">
        <f>I14+I15</f>
        <v>174517</v>
      </c>
      <c r="J13" s="5">
        <f>I13/I5</f>
        <v>0.62462239974802791</v>
      </c>
      <c r="K13" s="3">
        <f>K14+K15</f>
        <v>456316.88251646404</v>
      </c>
    </row>
    <row r="14" spans="1:11">
      <c r="E14" s="6" t="s">
        <v>15</v>
      </c>
      <c r="F14" s="6"/>
      <c r="G14" s="2">
        <v>3710522.0959046781</v>
      </c>
      <c r="H14" s="4">
        <f>G14/G7</f>
        <v>0.56905552552114214</v>
      </c>
      <c r="I14">
        <v>157840</v>
      </c>
      <c r="J14" s="4">
        <f>I14/I7</f>
        <v>0.6266525857756533</v>
      </c>
      <c r="K14" s="2">
        <v>423781.62480570102</v>
      </c>
    </row>
    <row r="15" spans="1:11">
      <c r="E15" s="6" t="s">
        <v>16</v>
      </c>
      <c r="F15" s="6"/>
      <c r="G15" s="2">
        <v>359760.57597547601</v>
      </c>
      <c r="H15" s="4">
        <f>G15/G8</f>
        <v>0.55745423045909726</v>
      </c>
      <c r="I15">
        <v>16677</v>
      </c>
      <c r="J15" s="4">
        <f>I15/I8</f>
        <v>0.60603968311650558</v>
      </c>
      <c r="K15" s="2">
        <v>32535.257710762999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3556659.6285063741</v>
      </c>
      <c r="H18" s="4">
        <f>G18/G5</f>
        <v>0.49633425898000705</v>
      </c>
      <c r="I18">
        <v>158820</v>
      </c>
      <c r="J18" s="4">
        <f>I18/I5</f>
        <v>0.56844049306360867</v>
      </c>
      <c r="K18" s="2">
        <v>315741.64336519298</v>
      </c>
    </row>
    <row r="19" spans="2:11">
      <c r="E19" s="6" t="s">
        <v>20</v>
      </c>
      <c r="F19" s="6"/>
      <c r="G19" s="2">
        <v>460873.95132735401</v>
      </c>
      <c r="H19" s="4">
        <f>G19/G5</f>
        <v>6.4315271914651292E-2</v>
      </c>
      <c r="I19">
        <v>9525</v>
      </c>
      <c r="J19" s="4">
        <f>I19/I5</f>
        <v>3.4091397156723789E-2</v>
      </c>
      <c r="K19" s="2">
        <v>126917.367565173</v>
      </c>
    </row>
    <row r="20" spans="2:11">
      <c r="E20" s="6" t="s">
        <v>21</v>
      </c>
      <c r="F20" s="6"/>
      <c r="G20" s="2">
        <v>3148322.0188015471</v>
      </c>
      <c r="H20" s="4">
        <f>1-H18-H19</f>
        <v>0.43935046910534165</v>
      </c>
      <c r="I20">
        <v>111051</v>
      </c>
      <c r="J20" s="4">
        <f>1-J18-J19</f>
        <v>0.39746810977966757</v>
      </c>
      <c r="K20" s="2">
        <v>828990.19663305802</v>
      </c>
    </row>
    <row r="21" spans="2:11">
      <c r="F21" t="s">
        <v>22</v>
      </c>
    </row>
    <row r="22" spans="2:11">
      <c r="F22" t="s">
        <v>23</v>
      </c>
      <c r="G22" s="2">
        <v>97018.673225731996</v>
      </c>
      <c r="H22" s="4">
        <f>G22/G20</f>
        <v>3.081599424910909E-2</v>
      </c>
      <c r="I22">
        <v>8900</v>
      </c>
      <c r="J22" s="4">
        <f>I22/I20</f>
        <v>8.0143357556438033E-2</v>
      </c>
      <c r="K22" s="2">
        <v>20212.460374627</v>
      </c>
    </row>
    <row r="23" spans="2:11">
      <c r="F23" t="s">
        <v>24</v>
      </c>
      <c r="G23" s="2">
        <f>G20-G22</f>
        <v>3051303.3455758151</v>
      </c>
      <c r="H23" s="4">
        <f>1-H22</f>
        <v>0.96918400575089092</v>
      </c>
      <c r="I23">
        <f>I20-I22</f>
        <v>102151</v>
      </c>
      <c r="J23" s="4">
        <f>1-J22</f>
        <v>0.91985664244356191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3301276.1739399149</v>
      </c>
      <c r="H26" s="4">
        <f>G26/G5</f>
        <v>0.46069532500328886</v>
      </c>
      <c r="I26">
        <v>144533</v>
      </c>
      <c r="J26" s="4">
        <f>I26/I5</f>
        <v>0.51730518690317684</v>
      </c>
      <c r="K26" s="2">
        <v>455364.83805002301</v>
      </c>
    </row>
    <row r="27" spans="2:11">
      <c r="E27" s="6" t="s">
        <v>27</v>
      </c>
      <c r="F27" s="6"/>
      <c r="G27" s="2">
        <v>3860988.6746914708</v>
      </c>
      <c r="H27" s="4">
        <f>G27/G5</f>
        <v>0.53880358340276768</v>
      </c>
      <c r="I27">
        <v>134792</v>
      </c>
      <c r="J27" s="4">
        <f>I27/I5</f>
        <v>0.48244069349596985</v>
      </c>
      <c r="K27" s="2">
        <v>816070.92054413003</v>
      </c>
    </row>
    <row r="28" spans="2:11">
      <c r="E28" s="6" t="s">
        <v>28</v>
      </c>
      <c r="F28" s="6"/>
      <c r="G28" s="2">
        <v>3499.6172084479999</v>
      </c>
      <c r="H28" s="4">
        <f>G28/G5</f>
        <v>4.8837395064373003E-4</v>
      </c>
      <c r="I28">
        <v>68</v>
      </c>
      <c r="J28" s="4">
        <f>I28/I5</f>
        <v>2.4338215292989162E-4</v>
      </c>
      <c r="K28" s="2">
        <v>213.44896927100001</v>
      </c>
    </row>
    <row r="29" spans="2:11">
      <c r="E29" s="6" t="s">
        <v>29</v>
      </c>
      <c r="F29" s="6"/>
      <c r="G29" s="2">
        <v>91.132795440999999</v>
      </c>
      <c r="H29" s="4">
        <f>G29/G5</f>
        <v>1.2717643299755591E-5</v>
      </c>
      <c r="I29">
        <v>3</v>
      </c>
      <c r="J29" s="4">
        <f>I29/I5</f>
        <v>1.0737447923377572E-5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11292773.093965484</v>
      </c>
      <c r="H4" s="5"/>
      <c r="I4" s="1">
        <v>2393580</v>
      </c>
      <c r="J4" s="5"/>
      <c r="K4" s="3">
        <v>157452876.46066681</v>
      </c>
    </row>
    <row r="5" spans="1:11">
      <c r="E5" s="6" t="s">
        <v>7</v>
      </c>
      <c r="F5" s="6"/>
      <c r="G5" s="2">
        <v>9504189.4002095796</v>
      </c>
      <c r="H5" s="4">
        <f>G5/G4</f>
        <v>0.84161696344437587</v>
      </c>
      <c r="I5">
        <v>392479</v>
      </c>
      <c r="J5" s="4">
        <f>I5/I4</f>
        <v>0.16397154053760477</v>
      </c>
      <c r="K5" s="2">
        <v>4788639.4784018109</v>
      </c>
    </row>
    <row r="6" spans="1:11">
      <c r="F6" t="s">
        <v>8</v>
      </c>
    </row>
    <row r="7" spans="1:11">
      <c r="F7" t="s">
        <v>9</v>
      </c>
      <c r="G7" s="2">
        <v>8545066.1677153036</v>
      </c>
      <c r="H7" s="4">
        <f>G7/G5</f>
        <v>0.8990841625617092</v>
      </c>
      <c r="I7">
        <v>360055</v>
      </c>
      <c r="J7" s="4">
        <f>I7/I5</f>
        <v>0.91738666272590386</v>
      </c>
      <c r="K7" s="2">
        <v>4392276.8264953047</v>
      </c>
    </row>
    <row r="8" spans="1:11">
      <c r="F8" t="s">
        <v>10</v>
      </c>
      <c r="G8" s="2">
        <f>G5-G7</f>
        <v>959123.23249427602</v>
      </c>
      <c r="H8" s="4">
        <f>1-H7</f>
        <v>0.1009158374382908</v>
      </c>
      <c r="I8">
        <f>I5-I7</f>
        <v>32424</v>
      </c>
      <c r="J8" s="4">
        <f>1-J7</f>
        <v>8.2613337274096144E-2</v>
      </c>
      <c r="K8" s="2">
        <f>K5-K7</f>
        <v>396362.65190650616</v>
      </c>
    </row>
    <row r="9" spans="1:11">
      <c r="E9" s="6" t="s">
        <v>11</v>
      </c>
      <c r="F9" s="6"/>
      <c r="G9" s="2">
        <v>1555415.9668458281</v>
      </c>
      <c r="H9" s="4">
        <f>1-H5-H10</f>
        <v>0.13773551933643252</v>
      </c>
      <c r="I9">
        <v>1567587</v>
      </c>
      <c r="J9" s="4">
        <f>1-J5-J10</f>
        <v>0.65491314265660638</v>
      </c>
      <c r="K9" s="2">
        <v>152159815.45832765</v>
      </c>
    </row>
    <row r="10" spans="1:11">
      <c r="E10" s="6" t="s">
        <v>12</v>
      </c>
      <c r="F10" s="6"/>
      <c r="G10" s="2">
        <v>233167.72691007599</v>
      </c>
      <c r="H10" s="4">
        <f>G10/G4</f>
        <v>2.0647517219191606E-2</v>
      </c>
      <c r="I10">
        <v>433514</v>
      </c>
      <c r="J10" s="4">
        <f>I10/I4</f>
        <v>0.18111531680578882</v>
      </c>
      <c r="K10" s="2">
        <v>504421.52393736102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4548879.1087105144</v>
      </c>
      <c r="H13" s="5">
        <f>G13/G5</f>
        <v>0.47861831421522449</v>
      </c>
      <c r="I13" s="1">
        <f>I14+I15</f>
        <v>138725</v>
      </c>
      <c r="J13" s="5">
        <f>I13/I5</f>
        <v>0.35345840159600894</v>
      </c>
      <c r="K13" s="3">
        <f>K14+K15</f>
        <v>1501771.3205600251</v>
      </c>
    </row>
    <row r="14" spans="1:11">
      <c r="E14" s="6" t="s">
        <v>15</v>
      </c>
      <c r="F14" s="6"/>
      <c r="G14" s="2">
        <v>4190936.8852422382</v>
      </c>
      <c r="H14" s="4">
        <f>G14/G7</f>
        <v>0.49045107468872534</v>
      </c>
      <c r="I14">
        <v>125236</v>
      </c>
      <c r="J14" s="4">
        <f>I14/I7</f>
        <v>0.34782463790254264</v>
      </c>
      <c r="K14" s="2">
        <v>1382566.8162087339</v>
      </c>
    </row>
    <row r="15" spans="1:11">
      <c r="E15" s="6" t="s">
        <v>16</v>
      </c>
      <c r="F15" s="6"/>
      <c r="G15" s="2">
        <v>357942.22346827597</v>
      </c>
      <c r="H15" s="4">
        <f>G15/G8</f>
        <v>0.3731973237030437</v>
      </c>
      <c r="I15">
        <v>13489</v>
      </c>
      <c r="J15" s="4">
        <f>I15/I8</f>
        <v>0.4160189982728843</v>
      </c>
      <c r="K15" s="2">
        <v>119204.50435129101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3674100.9060942121</v>
      </c>
      <c r="H18" s="4">
        <f>G18/G5</f>
        <v>0.38657698740864671</v>
      </c>
      <c r="I18">
        <v>132622</v>
      </c>
      <c r="J18" s="4">
        <f>I18/I5</f>
        <v>0.33790852504210417</v>
      </c>
      <c r="K18" s="2">
        <v>1210601.4423980799</v>
      </c>
    </row>
    <row r="19" spans="2:11">
      <c r="E19" s="6" t="s">
        <v>20</v>
      </c>
      <c r="F19" s="6"/>
      <c r="G19" s="2">
        <v>487041.03860436397</v>
      </c>
      <c r="H19" s="4">
        <f>G19/G5</f>
        <v>5.1244879294348247E-2</v>
      </c>
      <c r="I19">
        <v>18417</v>
      </c>
      <c r="J19" s="4">
        <f>I19/I5</f>
        <v>4.6924803620066298E-2</v>
      </c>
      <c r="K19" s="2">
        <v>463905.054781318</v>
      </c>
    </row>
    <row r="20" spans="2:11">
      <c r="E20" s="6" t="s">
        <v>21</v>
      </c>
      <c r="F20" s="6"/>
      <c r="G20" s="2">
        <v>5343047.4555110037</v>
      </c>
      <c r="H20" s="4">
        <f>1-H18-H19</f>
        <v>0.56217813329700506</v>
      </c>
      <c r="I20">
        <v>241407</v>
      </c>
      <c r="J20" s="4">
        <f>1-J18-J19</f>
        <v>0.61516667133782954</v>
      </c>
      <c r="K20" s="2">
        <v>3106925.2796319332</v>
      </c>
    </row>
    <row r="21" spans="2:11">
      <c r="F21" t="s">
        <v>22</v>
      </c>
    </row>
    <row r="22" spans="2:11">
      <c r="F22" t="s">
        <v>23</v>
      </c>
      <c r="G22" s="2">
        <v>295954.57780288398</v>
      </c>
      <c r="H22" s="4">
        <f>G22/G20</f>
        <v>5.5390595024123586E-2</v>
      </c>
      <c r="I22">
        <v>20312</v>
      </c>
      <c r="J22" s="4">
        <f>I22/I20</f>
        <v>8.4140062218576922E-2</v>
      </c>
      <c r="K22" s="2">
        <v>720345.50872860302</v>
      </c>
    </row>
    <row r="23" spans="2:11">
      <c r="F23" t="s">
        <v>24</v>
      </c>
      <c r="G23" s="2">
        <f>G20-G22</f>
        <v>5047092.8777081193</v>
      </c>
      <c r="H23" s="4">
        <f>1-H22</f>
        <v>0.94460940497587642</v>
      </c>
      <c r="I23">
        <f>I20-I22</f>
        <v>221095</v>
      </c>
      <c r="J23" s="4">
        <f>1-J22</f>
        <v>0.91585993778142305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4879351.6817362709</v>
      </c>
      <c r="H26" s="4">
        <f>G26/G5</f>
        <v>0.51338956709224193</v>
      </c>
      <c r="I26">
        <v>186296</v>
      </c>
      <c r="J26" s="4">
        <f>I26/I5</f>
        <v>0.47466488652896077</v>
      </c>
      <c r="K26" s="2">
        <v>3009811.023819827</v>
      </c>
    </row>
    <row r="27" spans="2:11">
      <c r="E27" s="6" t="s">
        <v>27</v>
      </c>
      <c r="F27" s="6"/>
      <c r="G27" s="2">
        <v>4603127.9641347714</v>
      </c>
      <c r="H27" s="4">
        <f>G27/G5</f>
        <v>0.48432620293039053</v>
      </c>
      <c r="I27">
        <v>205436</v>
      </c>
      <c r="J27" s="4">
        <f>I27/I5</f>
        <v>0.52343182692577184</v>
      </c>
      <c r="K27" s="2">
        <v>1771343.440583884</v>
      </c>
    </row>
    <row r="28" spans="2:11">
      <c r="E28" s="6" t="s">
        <v>28</v>
      </c>
      <c r="F28" s="6"/>
      <c r="G28" s="2">
        <v>18022.623231443002</v>
      </c>
      <c r="H28" s="4">
        <f>G28/G5</f>
        <v>1.8962819944482146E-3</v>
      </c>
      <c r="I28">
        <v>557</v>
      </c>
      <c r="J28" s="4">
        <f>I28/I5</f>
        <v>1.4191842111297675E-3</v>
      </c>
      <c r="K28" s="2">
        <v>4436.7008725039996</v>
      </c>
    </row>
    <row r="29" spans="2:11">
      <c r="E29" s="6" t="s">
        <v>29</v>
      </c>
      <c r="F29" s="6"/>
      <c r="G29" s="2">
        <v>3687.1311070950001</v>
      </c>
      <c r="H29" s="4">
        <f>G29/G5</f>
        <v>3.8794798291937385E-4</v>
      </c>
      <c r="I29">
        <v>185</v>
      </c>
      <c r="J29" s="4">
        <f>I29/I5</f>
        <v>4.7136279902873783E-4</v>
      </c>
      <c r="K29" s="2">
        <v>3048.0271255960001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4"/>
  <sheetViews>
    <sheetView workbookViewId="0">
      <selection activeCell="U11" sqref="U11"/>
    </sheetView>
  </sheetViews>
  <sheetFormatPr defaultRowHeight="30" customHeight="1"/>
  <cols>
    <col min="6" max="6" width="47" customWidth="1"/>
  </cols>
  <sheetData>
    <row r="1" spans="1:6" ht="64.5" customHeight="1">
      <c r="F1" s="17" t="s">
        <v>45</v>
      </c>
    </row>
    <row r="2" spans="1:6">
      <c r="A2" t="s">
        <v>30</v>
      </c>
    </row>
    <row r="3" spans="1:6">
      <c r="A3" t="s">
        <v>31</v>
      </c>
      <c r="B3">
        <f>'NEWT - EU'!$G$7</f>
        <v>6520492.165516844</v>
      </c>
    </row>
    <row r="4" spans="1:6">
      <c r="A4" t="s">
        <v>32</v>
      </c>
      <c r="B4">
        <f>'NEWT - EU'!$G$8</f>
        <v>645363.4331184309</v>
      </c>
    </row>
    <row r="5" spans="1:6">
      <c r="A5" t="s">
        <v>33</v>
      </c>
      <c r="B5">
        <f>'NEWT - EU'!$G$9</f>
        <v>167303.010279334</v>
      </c>
    </row>
    <row r="6" spans="1:6">
      <c r="A6" t="s">
        <v>34</v>
      </c>
      <c r="B6">
        <f>'NEWT - EU'!$G$10</f>
        <v>260.50791239900002</v>
      </c>
    </row>
    <row r="15" spans="1:6">
      <c r="A15" t="s">
        <v>35</v>
      </c>
    </row>
    <row r="16" spans="1:6">
      <c r="A16" t="s">
        <v>31</v>
      </c>
      <c r="B16">
        <f>'NEWT - EU'!$I$7</f>
        <v>251878</v>
      </c>
    </row>
    <row r="17" spans="1:2">
      <c r="A17" t="s">
        <v>32</v>
      </c>
      <c r="B17">
        <f>'NEWT - EU'!$I$8</f>
        <v>27518</v>
      </c>
    </row>
    <row r="18" spans="1:2">
      <c r="A18" t="s">
        <v>33</v>
      </c>
      <c r="B18">
        <f>'NEWT - EU'!$I$9</f>
        <v>731583</v>
      </c>
    </row>
    <row r="19" spans="1:2">
      <c r="A19" t="s">
        <v>34</v>
      </c>
      <c r="B19">
        <f>'NEWT - EU'!$I$10</f>
        <v>1626</v>
      </c>
    </row>
    <row r="27" spans="1:2">
      <c r="A27" t="s">
        <v>18</v>
      </c>
    </row>
    <row r="28" spans="1:2">
      <c r="A28" t="s">
        <v>36</v>
      </c>
      <c r="B28">
        <f>'NEWT - EU'!$G$18</f>
        <v>3556659.6285063741</v>
      </c>
    </row>
    <row r="29" spans="1:2">
      <c r="A29" t="s">
        <v>37</v>
      </c>
      <c r="B29">
        <f>'NEWT - EU'!$G$19</f>
        <v>460873.95132735401</v>
      </c>
    </row>
    <row r="30" spans="1:2">
      <c r="A30" t="s">
        <v>38</v>
      </c>
      <c r="B30">
        <f>'NEWT - EU'!$G$22</f>
        <v>97018.673225731996</v>
      </c>
    </row>
    <row r="31" spans="1:2">
      <c r="A31" t="s">
        <v>39</v>
      </c>
      <c r="B31">
        <f>'NEWT - EU'!$G$23</f>
        <v>3051303.3455758151</v>
      </c>
    </row>
    <row r="40" spans="1:2">
      <c r="A40" t="s">
        <v>40</v>
      </c>
    </row>
    <row r="41" spans="1:2">
      <c r="A41" t="s">
        <v>41</v>
      </c>
      <c r="B41">
        <f>'NEWT - EU'!$G$26</f>
        <v>3301276.1739399149</v>
      </c>
    </row>
    <row r="42" spans="1:2">
      <c r="A42" t="s">
        <v>42</v>
      </c>
      <c r="B42">
        <f>'NEWT - EU'!$G$27</f>
        <v>3860988.6746914708</v>
      </c>
    </row>
    <row r="43" spans="1:2">
      <c r="A43" t="s">
        <v>43</v>
      </c>
      <c r="B43">
        <f>'NEWT - EU'!$G$28</f>
        <v>3499.6172084479999</v>
      </c>
    </row>
    <row r="44" spans="1:2">
      <c r="A44" t="s">
        <v>44</v>
      </c>
      <c r="B44">
        <f>'NEWT - EU'!$G$29</f>
        <v>91.132795440999999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2023-01-12T10:05:32Z</dcterms:created>
  <dcterms:modified xsi:type="dcterms:W3CDTF">2023-01-12T10:05:32Z</dcterms:modified>
</cp:coreProperties>
</file>