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SFTR public data/"/>
    </mc:Choice>
  </mc:AlternateContent>
  <xr:revisionPtr revIDLastSave="0" documentId="8_{C863D162-A7EE-49C8-B59A-733BB8BC22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7" i="3"/>
  <c r="B16" i="3"/>
  <c r="B6" i="3"/>
  <c r="B5" i="3"/>
  <c r="B3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J18" i="5"/>
  <c r="J20" i="5" s="1"/>
  <c r="H18" i="5"/>
  <c r="H20" i="5" s="1"/>
  <c r="J14" i="5"/>
  <c r="H14" i="5"/>
  <c r="K13" i="5"/>
  <c r="J13" i="5"/>
  <c r="I13" i="5"/>
  <c r="H13" i="5"/>
  <c r="G13" i="5"/>
  <c r="J10" i="5"/>
  <c r="H10" i="5"/>
  <c r="J9" i="5"/>
  <c r="K8" i="5"/>
  <c r="J8" i="5"/>
  <c r="I8" i="5"/>
  <c r="J15" i="5" s="1"/>
  <c r="H8" i="5"/>
  <c r="G8" i="5"/>
  <c r="H15" i="5" s="1"/>
  <c r="J7" i="5"/>
  <c r="H7" i="5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J22" i="2"/>
  <c r="J23" i="2" s="1"/>
  <c r="H22" i="2"/>
  <c r="H23" i="2" s="1"/>
  <c r="J19" i="2"/>
  <c r="H19" i="2"/>
  <c r="J18" i="2"/>
  <c r="J20" i="2" s="1"/>
  <c r="H18" i="2"/>
  <c r="H20" i="2" s="1"/>
  <c r="J15" i="2"/>
  <c r="J14" i="2"/>
  <c r="H14" i="2"/>
  <c r="K13" i="2"/>
  <c r="J13" i="2"/>
  <c r="I13" i="2"/>
  <c r="G13" i="2"/>
  <c r="H13" i="2" s="1"/>
  <c r="J10" i="2"/>
  <c r="H10" i="2"/>
  <c r="J9" i="2"/>
  <c r="K8" i="2"/>
  <c r="I8" i="2"/>
  <c r="G8" i="2"/>
  <c r="B4" i="3" s="1"/>
  <c r="J7" i="2"/>
  <c r="J8" i="2" s="1"/>
  <c r="H7" i="2"/>
  <c r="H8" i="2" s="1"/>
  <c r="J5" i="2"/>
  <c r="H5" i="2"/>
  <c r="H9" i="2" s="1"/>
  <c r="H15" i="2" l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<sst xmlns="http://schemas.openxmlformats.org/spreadsheetml/2006/main" count="83" uniqueCount="46">
  <si>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  <family val="2"/>
      </rPr>
      <t xml:space="preserve">SFTR Public Data
</t>
    </r>
    <r>
      <rPr>
        <b/>
        <sz val="9"/>
        <color rgb="FF000000"/>
        <rFont val="Calibri"/>
        <family val="2"/>
      </rPr>
      <t>for week ending 30 September 2022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</si>
  <si>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</si>
  <si>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</si>
  <si>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</si>
  <si>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</si>
  <si>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</si>
  <si>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</si>
  <si>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</si>
  <si>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</si>
  <si>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</si>
  <si>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</si>
  <si>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</si>
  <si>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</si>
  <si>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</si>
  <si>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</si>
  <si>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</si>
  <si>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</si>
  <si>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</si>
  <si>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</si>
  <si>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</si>
  <si>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</si>
  <si>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</si>
  <si>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</si>
  <si>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</si>
  <si>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</si>
  <si>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</si>
  <si>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</si>
  <si>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</si>
  <si>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</si>
  <si>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</si>
  <si>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</si>
  <si>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</si>
  <si>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</si>
  <si>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</si>
  <si>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</si>
  <si>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</si>
  <si>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</si>
  <si>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</si>
  <si>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</si>
  <si>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</si>
  <si>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</si>
  <si>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</si>
  <si>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</si>
  <si>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</si>
  <si>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</si>
  <si>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r>
      <rPr>
        <sz val="20"/>
        <rFont val="Calibri"/>
        <family val="2"/>
      </rPr>
      <t>SFTR Public Data - EU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Week 116: week ending 30 November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</si>
</sst>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>
    <font>
      <sz val="11"/>
      <name val="Calibri"/>
    </font>
    <font>
      <b/>
      <sz val="11"/>
      <name val="Calibri"/>
      <family val="2"/>
    </font>
    <font>
      <sz val="11"/>
      <color rgb="FFFFFFFF"/>
      <name val="Calibri"/>
      <family val="2"/>
    </font>
    <font>
      <b/>
      <sz val="20"/>
      <name val="Calibri"/>
      <family val="2"/>
    </font>
    <font>
      <b/>
      <sz val="9"/>
      <color rgb="FF000000"/>
      <name val="Calibri"/>
      <family val="2"/>
    </font>
    <font>
      <sz val="11"/>
      <name val="Calibri"/>
      <family val="2"/>
    </font>
    <font>
      <sz val="2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NumberFormat="1" applyFont="1" applyProtection="1"/>
    <xf numFmtId="0" fontId="1" fillId="2" borderId="0" xfId="0" applyNumberFormat="1" applyFont="1" applyFill="1" applyProtection="1"/>
    <xf numFmtId="164" fontId="0" fillId="0" borderId="0" xfId="0" applyNumberFormat="1" applyFont="1" applyProtection="1"/>
    <xf numFmtId="164" fontId="1" fillId="2" borderId="0" xfId="0" applyNumberFormat="1" applyFont="1" applyFill="1" applyProtection="1"/>
    <xf numFmtId="165" fontId="0" fillId="0" borderId="0" xfId="0" applyNumberFormat="1" applyFont="1" applyProtection="1"/>
    <xf numFmtId="165" fontId="1" fillId="2" borderId="0" xfId="0" applyNumberFormat="1" applyFont="1" applyFill="1" applyProtection="1"/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horizontal="center" vertical="center" wrapText="1"/>
    </xf>
    <xf numFmtId="164" fontId="0" fillId="0" borderId="0" xfId="0" applyNumberFormat="1" applyFont="1" applyProtection="1"/>
    <xf numFmtId="165" fontId="0" fillId="0" borderId="0" xfId="0" applyNumberFormat="1" applyFont="1" applyProtection="1"/>
    <xf numFmtId="0" fontId="2" fillId="3" borderId="0" xfId="0" applyNumberFormat="1" applyFont="1" applyFill="1" applyProtection="1"/>
    <xf numFmtId="164" fontId="2" fillId="3" borderId="0" xfId="0" applyNumberFormat="1" applyFont="1" applyFill="1" applyProtection="1"/>
    <xf numFmtId="165" fontId="2" fillId="3" borderId="0" xfId="0" applyNumberFormat="1" applyFont="1" applyFill="1" applyProtection="1"/>
    <xf numFmtId="0" fontId="1" fillId="2" borderId="0" xfId="0" applyNumberFormat="1" applyFont="1" applyFill="1" applyProtection="1"/>
    <xf numFmtId="164" fontId="1" fillId="2" borderId="0" xfId="0" applyNumberFormat="1" applyFont="1" applyFill="1" applyProtection="1"/>
    <xf numFmtId="165" fontId="1" fillId="2" borderId="0" xfId="0" applyNumberFormat="1" applyFont="1" applyFill="1" applyProtection="1"/>
    <xf numFmtId="0" fontId="5" fillId="0" borderId="0" xfId="0" applyNumberFormat="1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10325574.227294296</c:v>
                </c:pt>
                <c:pt idx="1">
                  <c:v>1096982.3897890467</c:v>
                </c:pt>
                <c:pt idx="2">
                  <c:v>303033.70480319601</c:v>
                </c:pt>
                <c:pt idx="3">
                  <c:v>146.49285929999999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6ED-4F75-8977-D29B201D5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374542</c:v>
                </c:pt>
                <c:pt idx="1">
                  <c:v>44887</c:v>
                </c:pt>
                <c:pt idx="2">
                  <c:v>883694</c:v>
                </c:pt>
                <c:pt idx="3">
                  <c:v>2806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810-40CF-95D3-BFD40559E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6003888.7773966584</c:v>
                </c:pt>
                <c:pt idx="1">
                  <c:v>726055.18617789901</c:v>
                </c:pt>
                <c:pt idx="2">
                  <c:v>273051.08355713199</c:v>
                </c:pt>
                <c:pt idx="3">
                  <c:v>4419561.5699516535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E21-43E6-9499-D408AED45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5568902.6762961196</c:v>
                </c:pt>
                <c:pt idx="1">
                  <c:v>5844030.2203086717</c:v>
                </c:pt>
                <c:pt idx="2">
                  <c:v>8428.4982635180004</c:v>
                </c:pt>
                <c:pt idx="3">
                  <c:v>1195.2222150319999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FA3-4706-9E3A-32D57FC53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11725736.814745838</v>
      </c>
      <c r="H4" s="5"/>
      <c r="I4" s="1">
        <v>1305929</v>
      </c>
      <c r="J4" s="5"/>
      <c r="K4" s="3">
        <v>1749242.4342186709</v>
      </c>
    </row>
    <row r="5" spans="1:11">
      <c r="E5" s="6" t="s">
        <v>7</v>
      </c>
      <c r="F5" s="6"/>
      <c r="G5" s="2">
        <v>11422556.617083343</v>
      </c>
      <c r="H5" s="4">
        <f>G5/G4</f>
        <v>0.97414403866874899</v>
      </c>
      <c r="I5">
        <v>419429</v>
      </c>
      <c r="J5" s="4">
        <f>I5/I4</f>
        <v>0.32117289684201822</v>
      </c>
      <c r="K5" s="2">
        <v>1688562.3021592081</v>
      </c>
    </row>
    <row r="6" spans="1:11">
      <c r="F6" t="s">
        <v>8</v>
      </c>
    </row>
    <row r="7" spans="1:11">
      <c r="F7" t="s">
        <v>9</v>
      </c>
      <c r="G7" s="2">
        <v>10325574.227294296</v>
      </c>
      <c r="H7" s="4">
        <f>G7/G5</f>
        <v>0.90396349726571523</v>
      </c>
      <c r="I7">
        <v>374542</v>
      </c>
      <c r="J7" s="4">
        <f>I7/I5</f>
        <v>0.89298069518321332</v>
      </c>
      <c r="K7" s="2">
        <v>1506903.9994109501</v>
      </c>
    </row>
    <row r="8" spans="1:11">
      <c r="F8" t="s">
        <v>10</v>
      </c>
      <c r="G8" s="2">
        <f>G5-G7</f>
        <v>1096982.3897890467</v>
      </c>
      <c r="H8" s="4">
        <f>1-H7</f>
        <v>9.6036502734284768E-2</v>
      </c>
      <c r="I8">
        <f>I5-I7</f>
        <v>44887</v>
      </c>
      <c r="J8" s="4">
        <f>1-J7</f>
        <v>0.10701930481678668</v>
      </c>
      <c r="K8" s="2">
        <f>K5-K7</f>
        <v>181658.30274825799</v>
      </c>
    </row>
    <row r="9" spans="1:11">
      <c r="E9" s="6" t="s">
        <v>11</v>
      </c>
      <c r="F9" s="6"/>
      <c r="G9" s="2">
        <v>303033.70480319601</v>
      </c>
      <c r="H9" s="4">
        <f>1-H5-H10</f>
        <v>2.5843468055850544E-2</v>
      </c>
      <c r="I9">
        <v>883694</v>
      </c>
      <c r="J9" s="4">
        <f>1-J5-J10</f>
        <v>0.67667844117099785</v>
      </c>
      <c r="K9" s="2">
        <v>60576.860043189998</v>
      </c>
    </row>
    <row r="10" spans="1:11">
      <c r="E10" s="6" t="s">
        <v>12</v>
      </c>
      <c r="F10" s="6"/>
      <c r="G10" s="2">
        <v>146.49285929999999</v>
      </c>
      <c r="H10" s="4">
        <f>G10/G4</f>
        <v>1.2493275400465767E-5</v>
      </c>
      <c r="I10">
        <v>2806</v>
      </c>
      <c r="J10" s="4">
        <f>I10/I4</f>
        <v>2.1486619869839785E-3</v>
      </c>
      <c r="K10" s="2">
        <v>103.27201627300001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6815449.7630151361</v>
      </c>
      <c r="H13" s="5">
        <f>G13/G5</f>
        <v>0.59666587713140229</v>
      </c>
      <c r="I13" s="1">
        <f>I14+I15</f>
        <v>269869</v>
      </c>
      <c r="J13" s="5">
        <f>I13/I5</f>
        <v>0.64341998288148883</v>
      </c>
      <c r="K13" s="3">
        <f>K14+K15</f>
        <v>392334.88381734199</v>
      </c>
    </row>
    <row r="14" spans="1:11">
      <c r="E14" s="6" t="s">
        <v>15</v>
      </c>
      <c r="F14" s="6"/>
      <c r="G14" s="2">
        <v>6134490.0694860388</v>
      </c>
      <c r="H14" s="4">
        <f>G14/G7</f>
        <v>0.5941064326737705</v>
      </c>
      <c r="I14">
        <v>241668</v>
      </c>
      <c r="J14" s="4">
        <f>I14/I7</f>
        <v>0.64523604829364933</v>
      </c>
      <c r="K14" s="2">
        <v>387088.59538860997</v>
      </c>
    </row>
    <row r="15" spans="1:11">
      <c r="E15" s="6" t="s">
        <v>16</v>
      </c>
      <c r="F15" s="6"/>
      <c r="G15" s="2">
        <v>680959.69352909701</v>
      </c>
      <c r="H15" s="4">
        <f>G15/G8</f>
        <v>0.62075717884591364</v>
      </c>
      <c r="I15">
        <v>28201</v>
      </c>
      <c r="J15" s="4">
        <f>I15/I8</f>
        <v>0.62826653596809767</v>
      </c>
      <c r="K15" s="2">
        <v>5246.2884287320003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6003888.7773966584</v>
      </c>
      <c r="H18" s="4">
        <f>G18/G5</f>
        <v>0.52561689809594503</v>
      </c>
      <c r="I18">
        <v>253410</v>
      </c>
      <c r="J18" s="4">
        <f>I18/I5</f>
        <v>0.60417853796470922</v>
      </c>
      <c r="K18" s="2">
        <v>197413.04381306199</v>
      </c>
    </row>
    <row r="19" spans="2:11">
      <c r="E19" s="6" t="s">
        <v>20</v>
      </c>
      <c r="F19" s="6"/>
      <c r="G19" s="2">
        <v>726055.18617789901</v>
      </c>
      <c r="H19" s="4">
        <f>G19/G5</f>
        <v>6.3563281891903745E-2</v>
      </c>
      <c r="I19">
        <v>15698</v>
      </c>
      <c r="J19" s="4">
        <f>I19/I5</f>
        <v>3.7427073473698766E-2</v>
      </c>
      <c r="K19" s="2">
        <v>198439.23871547799</v>
      </c>
    </row>
    <row r="20" spans="2:11">
      <c r="E20" s="6" t="s">
        <v>21</v>
      </c>
      <c r="F20" s="6"/>
      <c r="G20" s="2">
        <v>4692612.6535087852</v>
      </c>
      <c r="H20" s="4">
        <f>1-H18-H19</f>
        <v>0.41081982001215123</v>
      </c>
      <c r="I20">
        <v>150321</v>
      </c>
      <c r="J20" s="4">
        <f>1-J18-J19</f>
        <v>0.358394388561592</v>
      </c>
      <c r="K20" s="2">
        <v>1292710.019630668</v>
      </c>
    </row>
    <row r="21" spans="2:11">
      <c r="F21" t="s">
        <v>22</v>
      </c>
    </row>
    <row r="22" spans="2:11">
      <c r="F22" t="s">
        <v>23</v>
      </c>
      <c r="G22" s="2">
        <v>273051.08355713199</v>
      </c>
      <c r="H22" s="4">
        <f>G22/G20</f>
        <v>5.8187432826565133E-2</v>
      </c>
      <c r="I22">
        <v>13143</v>
      </c>
      <c r="J22" s="4">
        <f>I22/I20</f>
        <v>8.7432893607679571E-2</v>
      </c>
      <c r="K22" s="2">
        <v>93616.878735266</v>
      </c>
    </row>
    <row r="23" spans="2:11">
      <c r="F23" t="s">
        <v>24</v>
      </c>
      <c r="G23" s="2">
        <f>G20-G22</f>
        <v>4419561.5699516535</v>
      </c>
      <c r="H23" s="4">
        <f>1-H22</f>
        <v>0.94181256717343487</v>
      </c>
      <c r="I23">
        <f>I20-I22</f>
        <v>137178</v>
      </c>
      <c r="J23" s="4">
        <f>1-J22</f>
        <v>0.91256710639232042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5568902.6762961196</v>
      </c>
      <c r="H26" s="4">
        <f>G26/G5</f>
        <v>0.48753557219995586</v>
      </c>
      <c r="I26">
        <v>227420</v>
      </c>
      <c r="J26" s="4">
        <f>I26/I5</f>
        <v>0.54221334242505881</v>
      </c>
      <c r="K26" s="2">
        <v>442751.85987836501</v>
      </c>
    </row>
    <row r="27" spans="2:11">
      <c r="E27" s="6" t="s">
        <v>27</v>
      </c>
      <c r="F27" s="6"/>
      <c r="G27" s="2">
        <v>5844030.2203086717</v>
      </c>
      <c r="H27" s="4">
        <f>G27/G5</f>
        <v>0.51162190884380987</v>
      </c>
      <c r="I27">
        <v>191740</v>
      </c>
      <c r="J27" s="4">
        <f>I27/I5</f>
        <v>0.45714530945642767</v>
      </c>
      <c r="K27" s="2">
        <v>1244870.792280843</v>
      </c>
    </row>
    <row r="28" spans="2:11">
      <c r="E28" s="6" t="s">
        <v>28</v>
      </c>
      <c r="F28" s="6"/>
      <c r="G28" s="2">
        <v>8428.4982635180004</v>
      </c>
      <c r="H28" s="4">
        <f>G28/G5</f>
        <v>7.3788194237641249E-4</v>
      </c>
      <c r="I28">
        <v>208</v>
      </c>
      <c r="J28" s="4">
        <f>I28/I5</f>
        <v>4.9591229981713232E-4</v>
      </c>
      <c r="K28" s="2">
        <v>939.65</v>
      </c>
    </row>
    <row r="29" spans="2:11">
      <c r="E29" s="6" t="s">
        <v>29</v>
      </c>
      <c r="F29" s="6"/>
      <c r="G29" s="2">
        <v>1195.2222150319999</v>
      </c>
      <c r="H29" s="4">
        <f>G29/G5</f>
        <v>1.0463701385769014E-4</v>
      </c>
      <c r="I29">
        <v>61</v>
      </c>
      <c r="J29" s="4">
        <f>I29/I5</f>
        <v>1.4543581869637054E-4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>
      <selection sqref="A1:E1"/>
    </sheetView>
  </sheetViews>
  <sheetFormatPr defaultRowHeight="14.4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14226121.177372534</v>
      </c>
      <c r="H4" s="5"/>
      <c r="I4" s="1">
        <v>2355083</v>
      </c>
      <c r="J4" s="5"/>
      <c r="K4" s="3">
        <v>201186271.18564233</v>
      </c>
    </row>
    <row r="5" spans="1:11">
      <c r="E5" s="6" t="s">
        <v>7</v>
      </c>
      <c r="F5" s="6"/>
      <c r="G5" s="2">
        <v>12248148.469363691</v>
      </c>
      <c r="H5" s="4">
        <f>G5/G4</f>
        <v>0.86096191060463323</v>
      </c>
      <c r="I5">
        <v>443450</v>
      </c>
      <c r="J5" s="4">
        <f>I5/I4</f>
        <v>0.18829484990550227</v>
      </c>
      <c r="K5" s="2">
        <v>5574974.9370899769</v>
      </c>
    </row>
    <row r="6" spans="1:11">
      <c r="F6" t="s">
        <v>8</v>
      </c>
    </row>
    <row r="7" spans="1:11">
      <c r="F7" t="s">
        <v>9</v>
      </c>
      <c r="G7" s="2">
        <v>11053172.314873716</v>
      </c>
      <c r="H7" s="4">
        <f>G7/G5</f>
        <v>0.90243617984555213</v>
      </c>
      <c r="I7">
        <v>400746</v>
      </c>
      <c r="J7" s="4">
        <f>I7/I5</f>
        <v>0.90370052993573124</v>
      </c>
      <c r="K7" s="2">
        <v>5207538.1761803525</v>
      </c>
    </row>
    <row r="8" spans="1:11">
      <c r="F8" t="s">
        <v>10</v>
      </c>
      <c r="G8" s="2">
        <f>G5-G7</f>
        <v>1194976.1544899754</v>
      </c>
      <c r="H8" s="4">
        <f>1-H7</f>
        <v>9.7563820154447867E-2</v>
      </c>
      <c r="I8">
        <f>I5-I7</f>
        <v>42704</v>
      </c>
      <c r="J8" s="4">
        <f>1-J7</f>
        <v>9.6299470064268755E-2</v>
      </c>
      <c r="K8" s="2">
        <f>K5-K7</f>
        <v>367436.7609096244</v>
      </c>
    </row>
    <row r="9" spans="1:11">
      <c r="E9" s="6" t="s">
        <v>11</v>
      </c>
      <c r="F9" s="6"/>
      <c r="G9" s="2">
        <v>1756279.7457543961</v>
      </c>
      <c r="H9" s="4">
        <f>1-H5-H10</f>
        <v>0.12345457513379401</v>
      </c>
      <c r="I9">
        <v>1503954</v>
      </c>
      <c r="J9" s="4">
        <f>1-J5-J10</f>
        <v>0.63859914915949889</v>
      </c>
      <c r="K9" s="2">
        <v>195097331.29321876</v>
      </c>
    </row>
    <row r="10" spans="1:11">
      <c r="E10" s="6" t="s">
        <v>12</v>
      </c>
      <c r="F10" s="6"/>
      <c r="G10" s="2">
        <v>221692.96225444699</v>
      </c>
      <c r="H10" s="4">
        <f>G10/G4</f>
        <v>1.5583514261572749E-2</v>
      </c>
      <c r="I10">
        <v>407679</v>
      </c>
      <c r="J10" s="4">
        <f>I10/I4</f>
        <v>0.17310600093499889</v>
      </c>
      <c r="K10" s="2">
        <v>513964.95533361199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4990317.6196018606</v>
      </c>
      <c r="H13" s="5">
        <f>G13/G5</f>
        <v>0.40743444873191637</v>
      </c>
      <c r="I13" s="1">
        <f>I14+I15</f>
        <v>158914</v>
      </c>
      <c r="J13" s="5">
        <f>I13/I5</f>
        <v>0.35835832675611679</v>
      </c>
      <c r="K13" s="3">
        <f>K14+K15</f>
        <v>1663145.6236340241</v>
      </c>
    </row>
    <row r="14" spans="1:11">
      <c r="E14" s="6" t="s">
        <v>15</v>
      </c>
      <c r="F14" s="6"/>
      <c r="G14" s="2">
        <v>4558029.2217491893</v>
      </c>
      <c r="H14" s="4">
        <f>G14/G7</f>
        <v>0.41237294524176299</v>
      </c>
      <c r="I14">
        <v>142616</v>
      </c>
      <c r="J14" s="4">
        <f>I14/I7</f>
        <v>0.35587629071781129</v>
      </c>
      <c r="K14" s="2">
        <v>1589031.9447388931</v>
      </c>
    </row>
    <row r="15" spans="1:11">
      <c r="E15" s="6" t="s">
        <v>16</v>
      </c>
      <c r="F15" s="6"/>
      <c r="G15" s="2">
        <v>432288.39785267098</v>
      </c>
      <c r="H15" s="4">
        <f>G15/G8</f>
        <v>0.36175483186706336</v>
      </c>
      <c r="I15">
        <v>16298</v>
      </c>
      <c r="J15" s="4">
        <f>I15/I8</f>
        <v>0.38165043087298611</v>
      </c>
      <c r="K15" s="2">
        <v>74113.678895131001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4131992.1319590262</v>
      </c>
      <c r="H18" s="4">
        <f>G18/G5</f>
        <v>0.33735647002437824</v>
      </c>
      <c r="I18">
        <v>153838</v>
      </c>
      <c r="J18" s="4">
        <f>I18/I5</f>
        <v>0.346911714962228</v>
      </c>
      <c r="K18" s="2">
        <v>1268466.1832600059</v>
      </c>
    </row>
    <row r="19" spans="2:11">
      <c r="E19" s="6" t="s">
        <v>20</v>
      </c>
      <c r="F19" s="6"/>
      <c r="G19" s="2">
        <v>560145.13679077604</v>
      </c>
      <c r="H19" s="4">
        <f>G19/G5</f>
        <v>4.5733045953179598E-2</v>
      </c>
      <c r="I19">
        <v>30762</v>
      </c>
      <c r="J19" s="4">
        <f>I19/I5</f>
        <v>6.9369714736723417E-2</v>
      </c>
      <c r="K19" s="2">
        <v>692557.331305678</v>
      </c>
    </row>
    <row r="20" spans="2:11">
      <c r="E20" s="6" t="s">
        <v>21</v>
      </c>
      <c r="F20" s="6"/>
      <c r="G20" s="2">
        <v>7556011.2006138889</v>
      </c>
      <c r="H20" s="4">
        <f>1-H18-H19</f>
        <v>0.61691048402244208</v>
      </c>
      <c r="I20">
        <v>258817</v>
      </c>
      <c r="J20" s="4">
        <f>1-J18-J19</f>
        <v>0.58371857030104857</v>
      </c>
      <c r="K20" s="2">
        <v>3603233.627892823</v>
      </c>
    </row>
    <row r="21" spans="2:11">
      <c r="F21" t="s">
        <v>22</v>
      </c>
    </row>
    <row r="22" spans="2:11">
      <c r="F22" t="s">
        <v>23</v>
      </c>
      <c r="G22" s="2">
        <v>377452.120890752</v>
      </c>
      <c r="H22" s="4">
        <f>G22/G20</f>
        <v>4.9953885835966716E-2</v>
      </c>
      <c r="I22">
        <v>23540</v>
      </c>
      <c r="J22" s="4">
        <f>I22/I20</f>
        <v>9.0952294478337969E-2</v>
      </c>
      <c r="K22" s="2">
        <v>885275.94331651903</v>
      </c>
    </row>
    <row r="23" spans="2:11">
      <c r="F23" t="s">
        <v>24</v>
      </c>
      <c r="G23" s="2">
        <f>G20-G22</f>
        <v>7178559.0797231365</v>
      </c>
      <c r="H23" s="4">
        <f>1-H22</f>
        <v>0.95004611416403328</v>
      </c>
      <c r="I23">
        <f>I20-I22</f>
        <v>235277</v>
      </c>
      <c r="J23" s="4">
        <f>1-J22</f>
        <v>0.90904770552166203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6023304.7158729322</v>
      </c>
      <c r="H26" s="4">
        <f>G26/G5</f>
        <v>0.49177267330968688</v>
      </c>
      <c r="I26">
        <v>218970</v>
      </c>
      <c r="J26" s="4">
        <f>I26/I5</f>
        <v>0.49378734919382117</v>
      </c>
      <c r="K26" s="2">
        <v>3654776.9913757872</v>
      </c>
    </row>
    <row r="27" spans="2:11">
      <c r="E27" s="6" t="s">
        <v>27</v>
      </c>
      <c r="F27" s="6"/>
      <c r="G27" s="2">
        <v>6201101.5684236754</v>
      </c>
      <c r="H27" s="4">
        <f>G27/G5</f>
        <v>0.50628889614903827</v>
      </c>
      <c r="I27">
        <v>223677</v>
      </c>
      <c r="J27" s="4">
        <f>I27/I5</f>
        <v>0.50440184913744501</v>
      </c>
      <c r="K27" s="2">
        <v>1912940.774929676</v>
      </c>
    </row>
    <row r="28" spans="2:11">
      <c r="E28" s="6" t="s">
        <v>28</v>
      </c>
      <c r="F28" s="6"/>
      <c r="G28" s="2">
        <v>19913.160732210999</v>
      </c>
      <c r="H28" s="4">
        <f>G28/G5</f>
        <v>1.6258098750206867E-3</v>
      </c>
      <c r="I28">
        <v>610</v>
      </c>
      <c r="J28" s="4">
        <f>I28/I5</f>
        <v>1.3755778554515729E-3</v>
      </c>
      <c r="K28" s="2">
        <v>4046.2088780439999</v>
      </c>
    </row>
    <row r="29" spans="2:11">
      <c r="E29" s="6" t="s">
        <v>29</v>
      </c>
      <c r="F29" s="6"/>
      <c r="G29" s="2">
        <v>3829.024334873</v>
      </c>
      <c r="H29" s="4">
        <f>G29/G5</f>
        <v>3.1262066625421331E-4</v>
      </c>
      <c r="I29">
        <v>188</v>
      </c>
      <c r="J29" s="4">
        <f>I29/I5</f>
        <v>4.2394858495884541E-4</v>
      </c>
      <c r="K29" s="2">
        <v>3210.6676561600002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I1" sqref="I1"/>
    </sheetView>
  </sheetViews>
  <sheetFormatPr defaultRowHeight="30" customHeight="1"/>
  <cols>
    <col min="5" max="5" width="49.21875" customWidth="1"/>
  </cols>
  <sheetData>
    <row r="1" spans="1:5" ht="60.6" customHeight="1">
      <c r="E1" s="16" t="s">
        <v>45</v>
      </c>
    </row>
    <row r="2" spans="1:5">
      <c r="A2" t="s">
        <v>30</v>
      </c>
    </row>
    <row r="3" spans="1:5">
      <c r="A3" t="s">
        <v>31</v>
      </c>
      <c r="B3">
        <f>'NEWT - EU'!$G$7</f>
        <v>10325574.227294296</v>
      </c>
    </row>
    <row r="4" spans="1:5">
      <c r="A4" t="s">
        <v>32</v>
      </c>
      <c r="B4">
        <f>'NEWT - EU'!$G$8</f>
        <v>1096982.3897890467</v>
      </c>
    </row>
    <row r="5" spans="1:5">
      <c r="A5" t="s">
        <v>33</v>
      </c>
      <c r="B5">
        <f>'NEWT - EU'!$G$9</f>
        <v>303033.70480319601</v>
      </c>
    </row>
    <row r="6" spans="1:5">
      <c r="A6" t="s">
        <v>34</v>
      </c>
      <c r="B6">
        <f>'NEWT - EU'!$G$10</f>
        <v>146.49285929999999</v>
      </c>
    </row>
    <row r="15" spans="1:5">
      <c r="A15" t="s">
        <v>35</v>
      </c>
    </row>
    <row r="16" spans="1:5">
      <c r="A16" t="s">
        <v>31</v>
      </c>
      <c r="B16">
        <f>'NEWT - EU'!$I$7</f>
        <v>374542</v>
      </c>
    </row>
    <row r="17" spans="1:2">
      <c r="A17" t="s">
        <v>32</v>
      </c>
      <c r="B17">
        <f>'NEWT - EU'!$I$8</f>
        <v>44887</v>
      </c>
    </row>
    <row r="18" spans="1:2">
      <c r="A18" t="s">
        <v>33</v>
      </c>
      <c r="B18">
        <f>'NEWT - EU'!$I$9</f>
        <v>883694</v>
      </c>
    </row>
    <row r="19" spans="1:2">
      <c r="A19" t="s">
        <v>34</v>
      </c>
      <c r="B19">
        <f>'NEWT - EU'!$I$10</f>
        <v>2806</v>
      </c>
    </row>
    <row r="27" spans="1:2">
      <c r="A27" t="s">
        <v>18</v>
      </c>
    </row>
    <row r="28" spans="1:2">
      <c r="A28" t="s">
        <v>36</v>
      </c>
      <c r="B28">
        <f>'NEWT - EU'!$G$18</f>
        <v>6003888.7773966584</v>
      </c>
    </row>
    <row r="29" spans="1:2">
      <c r="A29" t="s">
        <v>37</v>
      </c>
      <c r="B29">
        <f>'NEWT - EU'!$G$19</f>
        <v>726055.18617789901</v>
      </c>
    </row>
    <row r="30" spans="1:2">
      <c r="A30" t="s">
        <v>38</v>
      </c>
      <c r="B30">
        <f>'NEWT - EU'!$G$22</f>
        <v>273051.08355713199</v>
      </c>
    </row>
    <row r="31" spans="1:2">
      <c r="A31" t="s">
        <v>39</v>
      </c>
      <c r="B31">
        <f>'NEWT - EU'!$G$23</f>
        <v>4419561.5699516535</v>
      </c>
    </row>
    <row r="40" spans="1:2">
      <c r="A40" t="s">
        <v>40</v>
      </c>
    </row>
    <row r="41" spans="1:2">
      <c r="A41" t="s">
        <v>41</v>
      </c>
      <c r="B41">
        <f>'NEWT - EU'!$G$26</f>
        <v>5568902.6762961196</v>
      </c>
    </row>
    <row r="42" spans="1:2">
      <c r="A42" t="s">
        <v>42</v>
      </c>
      <c r="B42">
        <f>'NEWT - EU'!$G$27</f>
        <v>5844030.2203086717</v>
      </c>
    </row>
    <row r="43" spans="1:2">
      <c r="A43" t="s">
        <v>43</v>
      </c>
      <c r="B43">
        <f>'NEWT - EU'!$G$28</f>
        <v>8428.4982635180004</v>
      </c>
    </row>
    <row r="44" spans="1:2">
      <c r="A44" t="s">
        <v>44</v>
      </c>
      <c r="B44">
        <f>'NEWT - EU'!$G$29</f>
        <v>1195.2222150319999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2022-11-20T17:33:19Z</dcterms:created>
  <dcterms:modified xsi:type="dcterms:W3CDTF">2022-11-20T17:33:19Z</dcterms:modified>
</cp:coreProperties>
</file>