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cma01-my.sharepoint.com/personal/ludovic_cathan_icmagroup_org/Documents/Desktop/"/>
    </mc:Choice>
  </mc:AlternateContent>
  <xr:revisionPtr revIDLastSave="0" documentId="8_{7FCE758D-22A5-4141-97F8-164EF986C0F0}" xr6:coauthVersionLast="47" xr6:coauthVersionMax="47" xr10:uidLastSave="{00000000-0000-0000-0000-000000000000}"/>
  <bookViews>
    <workbookView xWindow="31500" yWindow="1125" windowWidth="21600" windowHeight="11325" xr2:uid="{00000000-000D-0000-FFFF-FFFF00000000}"/>
  </bookViews>
  <sheets>
    <sheet name="NEWT - EU" sheetId="2" r:id="rId1"/>
    <sheet name="Outstanding - EU" sheetId="5" r:id="rId2"/>
    <sheet name="Images - EU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3" i="3" l="1"/>
  <c r="B42" i="3"/>
  <c r="B41" i="3"/>
  <c r="B40" i="3"/>
  <c r="B29" i="3"/>
  <c r="B28" i="3"/>
  <c r="B27" i="3"/>
  <c r="B18" i="3"/>
  <c r="B17" i="3"/>
  <c r="B15" i="3"/>
  <c r="B5" i="3"/>
  <c r="B4" i="3"/>
  <c r="B2" i="3"/>
  <c r="J29" i="5"/>
  <c r="H29" i="5"/>
  <c r="J28" i="5"/>
  <c r="H28" i="5"/>
  <c r="J27" i="5"/>
  <c r="H27" i="5"/>
  <c r="J26" i="5"/>
  <c r="H26" i="5"/>
  <c r="I23" i="5"/>
  <c r="H23" i="5"/>
  <c r="G23" i="5"/>
  <c r="J22" i="5"/>
  <c r="J23" i="5" s="1"/>
  <c r="H22" i="5"/>
  <c r="J19" i="5"/>
  <c r="H19" i="5"/>
  <c r="J18" i="5"/>
  <c r="J20" i="5" s="1"/>
  <c r="H18" i="5"/>
  <c r="H20" i="5" s="1"/>
  <c r="J15" i="5"/>
  <c r="J14" i="5"/>
  <c r="H14" i="5"/>
  <c r="K13" i="5"/>
  <c r="I13" i="5"/>
  <c r="J13" i="5" s="1"/>
  <c r="H13" i="5"/>
  <c r="G13" i="5"/>
  <c r="J10" i="5"/>
  <c r="H10" i="5"/>
  <c r="H9" i="5"/>
  <c r="K8" i="5"/>
  <c r="J8" i="5"/>
  <c r="I8" i="5"/>
  <c r="G8" i="5"/>
  <c r="H15" i="5" s="1"/>
  <c r="J7" i="5"/>
  <c r="H7" i="5"/>
  <c r="H8" i="5" s="1"/>
  <c r="J5" i="5"/>
  <c r="J9" i="5" s="1"/>
  <c r="H5" i="5"/>
  <c r="J29" i="2"/>
  <c r="H29" i="2"/>
  <c r="J28" i="2"/>
  <c r="H28" i="2"/>
  <c r="J27" i="2"/>
  <c r="H27" i="2"/>
  <c r="J26" i="2"/>
  <c r="H26" i="2"/>
  <c r="J23" i="2"/>
  <c r="I23" i="2"/>
  <c r="G23" i="2"/>
  <c r="B30" i="3" s="1"/>
  <c r="J22" i="2"/>
  <c r="H22" i="2"/>
  <c r="H23" i="2" s="1"/>
  <c r="J19" i="2"/>
  <c r="H19" i="2"/>
  <c r="J18" i="2"/>
  <c r="J20" i="2" s="1"/>
  <c r="H18" i="2"/>
  <c r="H20" i="2" s="1"/>
  <c r="J15" i="2"/>
  <c r="H15" i="2"/>
  <c r="J14" i="2"/>
  <c r="H14" i="2"/>
  <c r="K13" i="2"/>
  <c r="I13" i="2"/>
  <c r="J13" i="2" s="1"/>
  <c r="G13" i="2"/>
  <c r="H13" i="2" s="1"/>
  <c r="J10" i="2"/>
  <c r="H10" i="2"/>
  <c r="H9" i="2" s="1"/>
  <c r="K8" i="2"/>
  <c r="I8" i="2"/>
  <c r="B16" i="3" s="1"/>
  <c r="G8" i="2"/>
  <c r="B3" i="3" s="1"/>
  <c r="J7" i="2"/>
  <c r="J8" i="2" s="1"/>
  <c r="H7" i="2"/>
  <c r="H8" i="2" s="1"/>
  <c r="J5" i="2"/>
  <c r="J9" i="2" s="1"/>
  <c r="H5" i="2"/>
</calcChain>
</file>

<file path=xl/sharedStrings.xml><?xml version="1.0" encoding="utf-8"?>
<sst xmlns="http://schemas.openxmlformats.org/spreadsheetml/2006/main" count="82" uniqueCount="45">
  <si>
    <r>
      <rPr>
        <b/>
        <sz val="20"/>
        <rFont val="Calibri"/>
      </rPr>
      <t xml:space="preserve">SFTR Public Data
</t>
    </r>
    <r>
      <rPr>
        <b/>
        <sz val="9"/>
        <color rgb="FF000000"/>
        <rFont val="Calibri"/>
      </rPr>
      <t>for week ending 09 February 2024</t>
    </r>
  </si>
  <si>
    <t>Cash Value (Eur mn)</t>
  </si>
  <si>
    <t>Percentage</t>
  </si>
  <si>
    <t>Number Of Transactions</t>
  </si>
  <si>
    <t>Collateral Market Value (Eur mn)*</t>
  </si>
  <si>
    <t>ALL SFTS</t>
  </si>
  <si>
    <t>Total SFT</t>
  </si>
  <si>
    <t>Total Repos</t>
  </si>
  <si>
    <t>Of which</t>
  </si>
  <si>
    <t>Total repurchase transactions (REPO)</t>
  </si>
  <si>
    <t>Total buy/sell-backs (SBSC)</t>
  </si>
  <si>
    <t>Total securities/commodities lending/ borrowing (SLEB)</t>
  </si>
  <si>
    <t>Total margin lending (MGLD)</t>
  </si>
  <si>
    <t>REPOS</t>
  </si>
  <si>
    <t>Cleared Repos</t>
  </si>
  <si>
    <t>Repurchase transactions (REPO)</t>
  </si>
  <si>
    <t>Buy/sell-backs (SBSC)</t>
  </si>
  <si>
    <t>*Percentages of the total in each type of repo</t>
  </si>
  <si>
    <t>Execution Venue</t>
  </si>
  <si>
    <t>EEA-based Trading Venues</t>
  </si>
  <si>
    <t>Non EEA-based Trading Venues</t>
  </si>
  <si>
    <t>OTC</t>
  </si>
  <si>
    <t>of which</t>
  </si>
  <si>
    <t>OTC registered post trade on a Trading Venue (MIC = XOFF)</t>
  </si>
  <si>
    <t>Pure OTC (MIC = XXXX)</t>
  </si>
  <si>
    <t>Counterparties</t>
  </si>
  <si>
    <t>EEA-EEA counterparties</t>
  </si>
  <si>
    <t>EEA-nonEEA counterparties</t>
  </si>
  <si>
    <t>NonEEA - EEA counterparties</t>
  </si>
  <si>
    <t>NonEEA-nonEEA counterparties</t>
  </si>
  <si>
    <t>New Reported Loan Values</t>
  </si>
  <si>
    <t>Repo</t>
  </si>
  <si>
    <t>SBSC</t>
  </si>
  <si>
    <t>SLEB</t>
  </si>
  <si>
    <t>MGLD</t>
  </si>
  <si>
    <t>New Reported Transaction Numbers</t>
  </si>
  <si>
    <t>EEA MIC</t>
  </si>
  <si>
    <t>nEEA MIC</t>
  </si>
  <si>
    <t>XOFF</t>
  </si>
  <si>
    <t>XXXX</t>
  </si>
  <si>
    <t>Location of Counterparties</t>
  </si>
  <si>
    <t>EEA-EEA</t>
  </si>
  <si>
    <t>EEA-nEEA</t>
  </si>
  <si>
    <t>nEEA-EEA</t>
  </si>
  <si>
    <t>nEEA-nEEA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</si>
</sst>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\ ###\ ###\ ###\ ###\ ##0.00"/>
    <numFmt numFmtId="165" formatCode="#0.0%"/>
  </numFmts>
  <fonts count="5">
    <font>
      <sz val="11"/>
      <name val="Calibri"/>
    </font>
    <font>
      <b/>
      <sz val="11"/>
      <name val="Calibri"/>
    </font>
    <font>
      <sz val="11"/>
      <color rgb="FFFFFFFF"/>
      <name val="Calibri"/>
    </font>
    <font>
      <b/>
      <sz val="20"/>
      <name val="Calibri"/>
    </font>
    <font>
      <b/>
      <sz val="9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DCE6F1"/>
      </patternFill>
    </fill>
    <fill>
      <patternFill patternType="solid">
        <fgColor rgb="FF366092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/>
    <xf numFmtId="164" fontId="0" fillId="0" borderId="0" xfId="0" applyNumberFormat="1"/>
    <xf numFmtId="164" fontId="1" fillId="2" borderId="0" xfId="0" applyNumberFormat="1" applyFont="1" applyFill="1"/>
    <xf numFmtId="165" fontId="0" fillId="0" borderId="0" xfId="0" applyNumberFormat="1"/>
    <xf numFmtId="165" fontId="1" fillId="2" borderId="0" xfId="0" applyNumberFormat="1" applyFont="1" applyFill="1"/>
    <xf numFmtId="0" fontId="0" fillId="0" borderId="0" xfId="0"/>
    <xf numFmtId="0" fontId="0" fillId="0" borderId="0" xfId="0" applyAlignment="1">
      <alignment horizontal="center" vertical="center" wrapText="1"/>
    </xf>
    <xf numFmtId="164" fontId="0" fillId="0" borderId="0" xfId="0" applyNumberFormat="1"/>
    <xf numFmtId="165" fontId="0" fillId="0" borderId="0" xfId="0" applyNumberFormat="1"/>
    <xf numFmtId="0" fontId="2" fillId="3" borderId="0" xfId="0" applyFont="1" applyFill="1"/>
    <xf numFmtId="164" fontId="2" fillId="3" borderId="0" xfId="0" applyNumberFormat="1" applyFont="1" applyFill="1"/>
    <xf numFmtId="165" fontId="2" fillId="3" borderId="0" xfId="0" applyNumberFormat="1" applyFont="1" applyFill="1"/>
    <xf numFmtId="0" fontId="1" fillId="2" borderId="0" xfId="0" applyFont="1" applyFill="1"/>
    <xf numFmtId="164" fontId="1" fillId="2" borderId="0" xfId="0" applyNumberFormat="1" applyFont="1" applyFill="1"/>
    <xf numFmtId="165" fontId="1" fillId="2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New Reported Loan Values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EU'!$A$2:$A$5</c:f>
              <c:strCache>
                <c:ptCount val="4"/>
                <c:pt idx="0">
                  <c:v>Repo</c:v>
                </c:pt>
                <c:pt idx="1">
                  <c:v>SBSC</c:v>
                </c:pt>
                <c:pt idx="2">
                  <c:v>SLEB</c:v>
                </c:pt>
                <c:pt idx="3">
                  <c:v>MGLD</c:v>
                </c:pt>
              </c:strCache>
            </c:strRef>
          </c:cat>
          <c:val>
            <c:numRef>
              <c:f>'Images - EU'!$B$2:$B$5</c:f>
              <c:numCache>
                <c:formatCode>General</c:formatCode>
                <c:ptCount val="4"/>
                <c:pt idx="0">
                  <c:v>12677183.579057209</c:v>
                </c:pt>
                <c:pt idx="1">
                  <c:v>835364.94939803146</c:v>
                </c:pt>
                <c:pt idx="2">
                  <c:v>444220.86308039201</c:v>
                </c:pt>
                <c:pt idx="3">
                  <c:v>380.45880564200002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BD74-4B5E-A334-4E2E2370FB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New Reported Transaction Numbers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EU'!$A$15:$A$18</c:f>
              <c:strCache>
                <c:ptCount val="4"/>
                <c:pt idx="0">
                  <c:v>Repo</c:v>
                </c:pt>
                <c:pt idx="1">
                  <c:v>SBSC</c:v>
                </c:pt>
                <c:pt idx="2">
                  <c:v>SLEB</c:v>
                </c:pt>
                <c:pt idx="3">
                  <c:v>MGLD</c:v>
                </c:pt>
              </c:strCache>
            </c:strRef>
          </c:cat>
          <c:val>
            <c:numRef>
              <c:f>'Images - EU'!$B$15:$B$18</c:f>
              <c:numCache>
                <c:formatCode>General</c:formatCode>
                <c:ptCount val="4"/>
                <c:pt idx="0">
                  <c:v>443150</c:v>
                </c:pt>
                <c:pt idx="1">
                  <c:v>45684</c:v>
                </c:pt>
                <c:pt idx="2">
                  <c:v>990324</c:v>
                </c:pt>
                <c:pt idx="3">
                  <c:v>3133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3D28-4B2F-9984-C59AA91310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Execution Venue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EU'!$A$27:$A$30</c:f>
              <c:strCache>
                <c:ptCount val="4"/>
                <c:pt idx="0">
                  <c:v>EEA MIC</c:v>
                </c:pt>
                <c:pt idx="1">
                  <c:v>nEEA MIC</c:v>
                </c:pt>
                <c:pt idx="2">
                  <c:v>XOFF</c:v>
                </c:pt>
                <c:pt idx="3">
                  <c:v>XXXX</c:v>
                </c:pt>
              </c:strCache>
            </c:strRef>
          </c:cat>
          <c:val>
            <c:numRef>
              <c:f>'Images - EU'!$B$27:$B$30</c:f>
              <c:numCache>
                <c:formatCode>General</c:formatCode>
                <c:ptCount val="4"/>
                <c:pt idx="0">
                  <c:v>6312895.6639320059</c:v>
                </c:pt>
                <c:pt idx="1">
                  <c:v>1259404.013832191</c:v>
                </c:pt>
                <c:pt idx="2">
                  <c:v>73291.391993209996</c:v>
                </c:pt>
                <c:pt idx="3">
                  <c:v>5866957.4586978322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FF38-41E2-935C-AA14057B84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Location of Counterparties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EU'!$A$40:$A$43</c:f>
              <c:strCache>
                <c:ptCount val="4"/>
                <c:pt idx="0">
                  <c:v>EEA-EEA</c:v>
                </c:pt>
                <c:pt idx="1">
                  <c:v>EEA-nEEA</c:v>
                </c:pt>
                <c:pt idx="2">
                  <c:v>nEEA-EEA</c:v>
                </c:pt>
                <c:pt idx="3">
                  <c:v>nEEA-nEEA</c:v>
                </c:pt>
              </c:strCache>
            </c:strRef>
          </c:cat>
          <c:val>
            <c:numRef>
              <c:f>'Images - EU'!$B$40:$B$43</c:f>
              <c:numCache>
                <c:formatCode>General</c:formatCode>
                <c:ptCount val="4"/>
                <c:pt idx="0">
                  <c:v>6069938.2380712871</c:v>
                </c:pt>
                <c:pt idx="1">
                  <c:v>7430223.5879021185</c:v>
                </c:pt>
                <c:pt idx="2">
                  <c:v>10411.728224574001</c:v>
                </c:pt>
                <c:pt idx="3">
                  <c:v>1974.9742572600001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E3EC-4638-B882-7C5C8B9B7F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95250</xdr:colOff>
      <xdr:row>1</xdr:row>
      <xdr:rowOff>47625</xdr:rowOff>
    </xdr:from>
    <xdr:to>
      <xdr:col>13</xdr:col>
      <xdr:colOff>323850</xdr:colOff>
      <xdr:row>11</xdr:row>
      <xdr:rowOff>47625</xdr:rowOff>
    </xdr:to>
    <xdr:graphicFrame macro="">
      <xdr:nvGraphicFramePr>
        <xdr:cNvPr id="2" name="New Reported Loan Values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95250</xdr:colOff>
      <xdr:row>14</xdr:row>
      <xdr:rowOff>47625</xdr:rowOff>
    </xdr:from>
    <xdr:to>
      <xdr:col>13</xdr:col>
      <xdr:colOff>323850</xdr:colOff>
      <xdr:row>24</xdr:row>
      <xdr:rowOff>47625</xdr:rowOff>
    </xdr:to>
    <xdr:graphicFrame macro="">
      <xdr:nvGraphicFramePr>
        <xdr:cNvPr id="3" name="New Reported Transaction Numbers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95250</xdr:colOff>
      <xdr:row>26</xdr:row>
      <xdr:rowOff>47625</xdr:rowOff>
    </xdr:from>
    <xdr:to>
      <xdr:col>13</xdr:col>
      <xdr:colOff>323850</xdr:colOff>
      <xdr:row>36</xdr:row>
      <xdr:rowOff>47625</xdr:rowOff>
    </xdr:to>
    <xdr:graphicFrame macro="">
      <xdr:nvGraphicFramePr>
        <xdr:cNvPr id="4" name="Execution Venue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95250</xdr:colOff>
      <xdr:row>39</xdr:row>
      <xdr:rowOff>47625</xdr:rowOff>
    </xdr:from>
    <xdr:to>
      <xdr:col>13</xdr:col>
      <xdr:colOff>323850</xdr:colOff>
      <xdr:row>49</xdr:row>
      <xdr:rowOff>47625</xdr:rowOff>
    </xdr:to>
    <xdr:graphicFrame macro="">
      <xdr:nvGraphicFramePr>
        <xdr:cNvPr id="5" name="Location of Counterparties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9"/>
  <sheetViews>
    <sheetView tabSelected="1" workbookViewId="0">
      <selection sqref="A1:E1"/>
    </sheetView>
  </sheetViews>
  <sheetFormatPr defaultRowHeight="15"/>
  <cols>
    <col min="2" max="2" width="9.140625" customWidth="1"/>
    <col min="3" max="5" width="2" customWidth="1"/>
    <col min="6" max="6" width="53.42578125" customWidth="1"/>
    <col min="7" max="7" width="19.42578125" style="2" customWidth="1"/>
    <col min="8" max="8" width="11.42578125" style="4" customWidth="1"/>
    <col min="9" max="9" width="23.28515625" customWidth="1"/>
    <col min="10" max="10" width="11.42578125" style="4" customWidth="1"/>
    <col min="11" max="11" width="32" style="2" customWidth="1"/>
  </cols>
  <sheetData>
    <row r="1" spans="1:11" ht="80.099999999999994" customHeight="1">
      <c r="A1" s="6"/>
      <c r="B1" s="6"/>
      <c r="C1" s="6"/>
      <c r="D1" s="6"/>
      <c r="E1" s="6"/>
      <c r="F1" s="7" t="s">
        <v>0</v>
      </c>
      <c r="G1" s="8"/>
      <c r="H1" s="9"/>
      <c r="I1" s="6"/>
      <c r="J1" s="9"/>
      <c r="K1" s="8"/>
    </row>
    <row r="2" spans="1:11">
      <c r="G2" s="3" t="s">
        <v>1</v>
      </c>
      <c r="H2" s="5" t="s">
        <v>2</v>
      </c>
      <c r="I2" s="1" t="s">
        <v>3</v>
      </c>
      <c r="J2" s="5" t="s">
        <v>2</v>
      </c>
      <c r="K2" s="3" t="s">
        <v>4</v>
      </c>
    </row>
    <row r="3" spans="1:11">
      <c r="B3" s="10" t="s">
        <v>5</v>
      </c>
      <c r="C3" s="10"/>
      <c r="D3" s="10"/>
      <c r="E3" s="10"/>
      <c r="F3" s="10"/>
      <c r="G3" s="11"/>
      <c r="H3" s="12"/>
      <c r="I3" s="10"/>
      <c r="J3" s="12"/>
      <c r="K3" s="11"/>
    </row>
    <row r="4" spans="1:11">
      <c r="B4" s="1"/>
      <c r="C4" s="1"/>
      <c r="D4" s="13" t="s">
        <v>6</v>
      </c>
      <c r="E4" s="13"/>
      <c r="F4" s="13"/>
      <c r="G4" s="3">
        <v>13957149.850341272</v>
      </c>
      <c r="H4" s="5"/>
      <c r="I4" s="1">
        <v>1482291</v>
      </c>
      <c r="J4" s="5"/>
      <c r="K4" s="3">
        <v>1605082.4864462379</v>
      </c>
    </row>
    <row r="5" spans="1:11">
      <c r="E5" s="6" t="s">
        <v>7</v>
      </c>
      <c r="F5" s="6"/>
      <c r="G5" s="2">
        <v>13512548.528455241</v>
      </c>
      <c r="H5" s="4">
        <f>G5/G4</f>
        <v>0.96814526413677793</v>
      </c>
      <c r="I5">
        <v>488834</v>
      </c>
      <c r="J5" s="4">
        <f>I5/I4</f>
        <v>0.32978274846167183</v>
      </c>
      <c r="K5" s="2">
        <v>1498094.4945744569</v>
      </c>
    </row>
    <row r="6" spans="1:11">
      <c r="F6" t="s">
        <v>8</v>
      </c>
    </row>
    <row r="7" spans="1:11">
      <c r="F7" t="s">
        <v>9</v>
      </c>
      <c r="G7" s="2">
        <v>12677183.579057209</v>
      </c>
      <c r="H7" s="4">
        <f>G7/G5</f>
        <v>0.93817857914523761</v>
      </c>
      <c r="I7">
        <v>443150</v>
      </c>
      <c r="J7" s="4">
        <f>I7/I5</f>
        <v>0.90654496209347135</v>
      </c>
      <c r="K7" s="2">
        <v>1299236.6547440321</v>
      </c>
    </row>
    <row r="8" spans="1:11">
      <c r="F8" t="s">
        <v>10</v>
      </c>
      <c r="G8" s="2">
        <f>G5-G7</f>
        <v>835364.94939803146</v>
      </c>
      <c r="H8" s="4">
        <f>1-H7</f>
        <v>6.1821420854762388E-2</v>
      </c>
      <c r="I8">
        <f>I5-I7</f>
        <v>45684</v>
      </c>
      <c r="J8" s="4">
        <f>1-J7</f>
        <v>9.3455037906528649E-2</v>
      </c>
      <c r="K8" s="2">
        <f>K5-K7</f>
        <v>198857.83983042487</v>
      </c>
    </row>
    <row r="9" spans="1:11">
      <c r="E9" s="6" t="s">
        <v>11</v>
      </c>
      <c r="F9" s="6"/>
      <c r="G9" s="2">
        <v>444220.86308039201</v>
      </c>
      <c r="H9" s="4">
        <f>1-H5-H10</f>
        <v>3.1827476801757404E-2</v>
      </c>
      <c r="I9">
        <v>990324</v>
      </c>
      <c r="J9" s="4">
        <f>1-J5-J10</f>
        <v>0.66810363147317231</v>
      </c>
      <c r="K9" s="2">
        <v>106422.527313802</v>
      </c>
    </row>
    <row r="10" spans="1:11">
      <c r="E10" s="6" t="s">
        <v>12</v>
      </c>
      <c r="F10" s="6"/>
      <c r="G10" s="2">
        <v>380.45880564200002</v>
      </c>
      <c r="H10" s="4">
        <f>G10/G4</f>
        <v>2.7259061464665529E-5</v>
      </c>
      <c r="I10">
        <v>3133</v>
      </c>
      <c r="J10" s="4">
        <f>I10/I4</f>
        <v>2.1136200651558973E-3</v>
      </c>
      <c r="K10" s="2">
        <v>565.46455797900001</v>
      </c>
    </row>
    <row r="12" spans="1:11">
      <c r="B12" s="10" t="s">
        <v>13</v>
      </c>
      <c r="C12" s="10"/>
      <c r="D12" s="10"/>
      <c r="E12" s="10"/>
      <c r="F12" s="10"/>
      <c r="G12" s="11"/>
      <c r="H12" s="12"/>
      <c r="I12" s="10"/>
      <c r="J12" s="12"/>
      <c r="K12" s="11"/>
    </row>
    <row r="13" spans="1:11">
      <c r="B13" s="1"/>
      <c r="C13" s="1"/>
      <c r="D13" s="13" t="s">
        <v>14</v>
      </c>
      <c r="E13" s="13"/>
      <c r="F13" s="13"/>
      <c r="G13" s="3">
        <f>G14+G15</f>
        <v>7087313.3039902635</v>
      </c>
      <c r="H13" s="5">
        <f>G13/G5</f>
        <v>0.52449863836311328</v>
      </c>
      <c r="I13" s="1">
        <f>I14+I15</f>
        <v>294961</v>
      </c>
      <c r="J13" s="5">
        <f>I13/I5</f>
        <v>0.60339706321573372</v>
      </c>
      <c r="K13" s="3">
        <f>K14+K15</f>
        <v>246768.38377402598</v>
      </c>
    </row>
    <row r="14" spans="1:11">
      <c r="E14" s="6" t="s">
        <v>15</v>
      </c>
      <c r="F14" s="6"/>
      <c r="G14" s="2">
        <v>6592889.0238525979</v>
      </c>
      <c r="H14" s="4">
        <f>G14/G7</f>
        <v>0.52005944244146574</v>
      </c>
      <c r="I14">
        <v>267116</v>
      </c>
      <c r="J14" s="4">
        <f>I14/I7</f>
        <v>0.6027665575990071</v>
      </c>
      <c r="K14" s="2">
        <v>253413.57980652599</v>
      </c>
    </row>
    <row r="15" spans="1:11">
      <c r="E15" s="6" t="s">
        <v>16</v>
      </c>
      <c r="F15" s="6"/>
      <c r="G15" s="2">
        <v>494424.28013766598</v>
      </c>
      <c r="H15" s="4">
        <f>G15/G8</f>
        <v>0.59186620230349718</v>
      </c>
      <c r="I15">
        <v>27845</v>
      </c>
      <c r="J15" s="4">
        <f>I15/I8</f>
        <v>0.6095131774800806</v>
      </c>
      <c r="K15" s="2">
        <v>-6645.1960325</v>
      </c>
    </row>
    <row r="16" spans="1:11">
      <c r="E16" s="6" t="s">
        <v>17</v>
      </c>
      <c r="F16" s="6"/>
      <c r="G16" s="8"/>
      <c r="H16" s="9"/>
      <c r="I16" s="6"/>
      <c r="J16" s="9"/>
      <c r="K16" s="8"/>
    </row>
    <row r="17" spans="2:11">
      <c r="B17" s="1"/>
      <c r="C17" s="1"/>
      <c r="D17" s="13" t="s">
        <v>18</v>
      </c>
      <c r="E17" s="13"/>
      <c r="F17" s="13"/>
      <c r="G17" s="14"/>
      <c r="H17" s="15"/>
      <c r="I17" s="13"/>
      <c r="J17" s="15"/>
      <c r="K17" s="14"/>
    </row>
    <row r="18" spans="2:11">
      <c r="E18" s="6" t="s">
        <v>19</v>
      </c>
      <c r="F18" s="6"/>
      <c r="G18" s="2">
        <v>6312895.6639320059</v>
      </c>
      <c r="H18" s="4">
        <f>G18/G5</f>
        <v>0.46718764048381173</v>
      </c>
      <c r="I18">
        <v>270523</v>
      </c>
      <c r="J18" s="4">
        <f>I18/I5</f>
        <v>0.55340463224734782</v>
      </c>
      <c r="K18" s="2">
        <v>213196.48002391399</v>
      </c>
    </row>
    <row r="19" spans="2:11">
      <c r="E19" s="6" t="s">
        <v>20</v>
      </c>
      <c r="F19" s="6"/>
      <c r="G19" s="2">
        <v>1259404.013832191</v>
      </c>
      <c r="H19" s="4">
        <f>G19/G5</f>
        <v>9.320255251480429E-2</v>
      </c>
      <c r="I19">
        <v>27218</v>
      </c>
      <c r="J19" s="4">
        <f>I19/I5</f>
        <v>5.5679433099988955E-2</v>
      </c>
      <c r="K19" s="2">
        <v>196594.132439118</v>
      </c>
    </row>
    <row r="20" spans="2:11">
      <c r="E20" s="6" t="s">
        <v>21</v>
      </c>
      <c r="F20" s="6"/>
      <c r="G20" s="2">
        <v>5940248.8506910419</v>
      </c>
      <c r="H20" s="4">
        <f>1-H18-H19</f>
        <v>0.43960980700138391</v>
      </c>
      <c r="I20">
        <v>191093</v>
      </c>
      <c r="J20" s="4">
        <f>1-J18-J19</f>
        <v>0.39091593465266322</v>
      </c>
      <c r="K20" s="2">
        <v>1088303.882111425</v>
      </c>
    </row>
    <row r="21" spans="2:11">
      <c r="F21" t="s">
        <v>22</v>
      </c>
    </row>
    <row r="22" spans="2:11">
      <c r="F22" t="s">
        <v>23</v>
      </c>
      <c r="G22" s="2">
        <v>73291.391993209996</v>
      </c>
      <c r="H22" s="4">
        <f>G22/G20</f>
        <v>1.2338101287572128E-2</v>
      </c>
      <c r="I22">
        <v>9089</v>
      </c>
      <c r="J22" s="4">
        <f>I22/I20</f>
        <v>4.7563228375712349E-2</v>
      </c>
      <c r="K22" s="2">
        <v>29694.489724799001</v>
      </c>
    </row>
    <row r="23" spans="2:11">
      <c r="F23" t="s">
        <v>24</v>
      </c>
      <c r="G23" s="2">
        <f>G20-G22</f>
        <v>5866957.4586978322</v>
      </c>
      <c r="H23" s="4">
        <f>1-H22</f>
        <v>0.98766189871242782</v>
      </c>
      <c r="I23">
        <f>I20-I22</f>
        <v>182004</v>
      </c>
      <c r="J23" s="4">
        <f>1-J22</f>
        <v>0.95243677162428764</v>
      </c>
    </row>
    <row r="25" spans="2:11">
      <c r="B25" s="1"/>
      <c r="C25" s="1"/>
      <c r="D25" s="13" t="s">
        <v>25</v>
      </c>
      <c r="E25" s="13"/>
      <c r="F25" s="13"/>
      <c r="G25" s="14"/>
      <c r="H25" s="15"/>
      <c r="I25" s="13"/>
      <c r="J25" s="15"/>
      <c r="K25" s="14"/>
    </row>
    <row r="26" spans="2:11">
      <c r="E26" s="6" t="s">
        <v>26</v>
      </c>
      <c r="F26" s="6"/>
      <c r="G26" s="2">
        <v>6069938.2380712871</v>
      </c>
      <c r="H26" s="4">
        <f>G26/G5</f>
        <v>0.44920750702866891</v>
      </c>
      <c r="I26">
        <v>248450</v>
      </c>
      <c r="J26" s="4">
        <f>I26/I5</f>
        <v>0.50825024445926426</v>
      </c>
      <c r="K26" s="2">
        <v>419027.07963575202</v>
      </c>
    </row>
    <row r="27" spans="2:11">
      <c r="E27" s="6" t="s">
        <v>27</v>
      </c>
      <c r="F27" s="6"/>
      <c r="G27" s="2">
        <v>7430223.5879021185</v>
      </c>
      <c r="H27" s="4">
        <f>G27/G5</f>
        <v>0.54987581152846698</v>
      </c>
      <c r="I27">
        <v>240039</v>
      </c>
      <c r="J27" s="4">
        <f>I27/I5</f>
        <v>0.49104399448483532</v>
      </c>
      <c r="K27" s="2">
        <v>1079066.864938705</v>
      </c>
    </row>
    <row r="28" spans="2:11">
      <c r="E28" s="6" t="s">
        <v>28</v>
      </c>
      <c r="F28" s="6"/>
      <c r="G28" s="2">
        <v>10411.728224574001</v>
      </c>
      <c r="H28" s="4">
        <f>G28/G5</f>
        <v>7.7052291080757904E-4</v>
      </c>
      <c r="I28">
        <v>248</v>
      </c>
      <c r="J28" s="4">
        <f>I28/I5</f>
        <v>5.0732968656026377E-4</v>
      </c>
      <c r="K28" s="2">
        <v>0.55000000000000004</v>
      </c>
    </row>
    <row r="29" spans="2:11">
      <c r="E29" s="6" t="s">
        <v>29</v>
      </c>
      <c r="F29" s="6"/>
      <c r="G29" s="2">
        <v>1974.9742572600001</v>
      </c>
      <c r="H29" s="4">
        <f>G29/G5</f>
        <v>1.4615853205640844E-4</v>
      </c>
      <c r="I29">
        <v>97</v>
      </c>
      <c r="J29" s="4">
        <f>I29/I5</f>
        <v>1.9843136934010318E-4</v>
      </c>
      <c r="K29" s="2">
        <v>0</v>
      </c>
    </row>
  </sheetData>
  <mergeCells count="21">
    <mergeCell ref="E29:F29"/>
    <mergeCell ref="E20:F20"/>
    <mergeCell ref="D25:K25"/>
    <mergeCell ref="E26:F26"/>
    <mergeCell ref="E27:F27"/>
    <mergeCell ref="E28:F28"/>
    <mergeCell ref="E15:F15"/>
    <mergeCell ref="E16:K16"/>
    <mergeCell ref="D17:K17"/>
    <mergeCell ref="E18:F18"/>
    <mergeCell ref="E19:F19"/>
    <mergeCell ref="E9:F9"/>
    <mergeCell ref="E10:F10"/>
    <mergeCell ref="B12:K12"/>
    <mergeCell ref="D13:F13"/>
    <mergeCell ref="E14:F14"/>
    <mergeCell ref="A1:E1"/>
    <mergeCell ref="F1:K1"/>
    <mergeCell ref="B3:K3"/>
    <mergeCell ref="D4:F4"/>
    <mergeCell ref="E5:F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9"/>
  <sheetViews>
    <sheetView workbookViewId="0"/>
  </sheetViews>
  <sheetFormatPr defaultRowHeight="15"/>
  <cols>
    <col min="2" max="2" width="9.140625" customWidth="1"/>
    <col min="3" max="5" width="2" customWidth="1"/>
    <col min="6" max="6" width="53.42578125" customWidth="1"/>
    <col min="7" max="7" width="19.42578125" style="2" customWidth="1"/>
    <col min="8" max="8" width="11.42578125" style="4" customWidth="1"/>
    <col min="9" max="9" width="23.28515625" customWidth="1"/>
    <col min="10" max="10" width="11.42578125" style="4" customWidth="1"/>
    <col min="11" max="11" width="32" style="2" customWidth="1"/>
  </cols>
  <sheetData>
    <row r="1" spans="1:11" ht="80.099999999999994" customHeight="1">
      <c r="A1" s="6"/>
      <c r="B1" s="6"/>
      <c r="C1" s="6"/>
      <c r="D1" s="6"/>
      <c r="E1" s="6"/>
      <c r="F1" s="7" t="s">
        <v>0</v>
      </c>
      <c r="G1" s="8"/>
      <c r="H1" s="9"/>
      <c r="I1" s="6"/>
      <c r="J1" s="9"/>
      <c r="K1" s="8"/>
    </row>
    <row r="2" spans="1:11">
      <c r="G2" s="3" t="s">
        <v>1</v>
      </c>
      <c r="H2" s="5" t="s">
        <v>2</v>
      </c>
      <c r="I2" s="1" t="s">
        <v>3</v>
      </c>
      <c r="J2" s="5" t="s">
        <v>2</v>
      </c>
      <c r="K2" s="3" t="s">
        <v>4</v>
      </c>
    </row>
    <row r="3" spans="1:11">
      <c r="B3" s="10" t="s">
        <v>5</v>
      </c>
      <c r="C3" s="10"/>
      <c r="D3" s="10"/>
      <c r="E3" s="10"/>
      <c r="F3" s="10"/>
      <c r="G3" s="11"/>
      <c r="H3" s="12"/>
      <c r="I3" s="10"/>
      <c r="J3" s="12"/>
      <c r="K3" s="11"/>
    </row>
    <row r="4" spans="1:11">
      <c r="B4" s="1"/>
      <c r="C4" s="1"/>
      <c r="D4" s="13" t="s">
        <v>6</v>
      </c>
      <c r="E4" s="13"/>
      <c r="F4" s="13"/>
      <c r="G4" s="3">
        <v>14409322.956090828</v>
      </c>
      <c r="H4" s="5"/>
      <c r="I4" s="1">
        <v>2401068</v>
      </c>
      <c r="J4" s="5"/>
      <c r="K4" s="3">
        <v>167864763.43180501</v>
      </c>
    </row>
    <row r="5" spans="1:11">
      <c r="E5" s="6" t="s">
        <v>7</v>
      </c>
      <c r="F5" s="6"/>
      <c r="G5" s="2">
        <v>12215700.730298128</v>
      </c>
      <c r="H5" s="4">
        <f>G5/G4</f>
        <v>0.84776368518650935</v>
      </c>
      <c r="I5">
        <v>453939</v>
      </c>
      <c r="J5" s="4">
        <f>I5/I4</f>
        <v>0.18905711958178611</v>
      </c>
      <c r="K5" s="2">
        <v>4605409.3215521192</v>
      </c>
    </row>
    <row r="6" spans="1:11">
      <c r="F6" t="s">
        <v>8</v>
      </c>
    </row>
    <row r="7" spans="1:11">
      <c r="F7" t="s">
        <v>9</v>
      </c>
      <c r="G7" s="2">
        <v>11345349.486639695</v>
      </c>
      <c r="H7" s="4">
        <f>G7/G5</f>
        <v>0.92875142712855319</v>
      </c>
      <c r="I7">
        <v>412580</v>
      </c>
      <c r="J7" s="4">
        <f>I7/I5</f>
        <v>0.90888863922245056</v>
      </c>
      <c r="K7" s="2">
        <v>4333050.6185250161</v>
      </c>
    </row>
    <row r="8" spans="1:11">
      <c r="F8" t="s">
        <v>10</v>
      </c>
      <c r="G8" s="2">
        <f>G5-G7</f>
        <v>870351.24365843274</v>
      </c>
      <c r="H8" s="4">
        <f>1-H7</f>
        <v>7.1248572871446814E-2</v>
      </c>
      <c r="I8">
        <f>I5-I7</f>
        <v>41359</v>
      </c>
      <c r="J8" s="4">
        <f>1-J7</f>
        <v>9.1111360777549444E-2</v>
      </c>
      <c r="K8" s="2">
        <f>K5-K7</f>
        <v>272358.7030271031</v>
      </c>
    </row>
    <row r="9" spans="1:11">
      <c r="E9" s="6" t="s">
        <v>11</v>
      </c>
      <c r="F9" s="6"/>
      <c r="G9" s="2">
        <v>2056686.0360776291</v>
      </c>
      <c r="H9" s="4">
        <f>1-H5-H10</f>
        <v>0.14273300989539317</v>
      </c>
      <c r="I9">
        <v>1426374</v>
      </c>
      <c r="J9" s="4">
        <f>1-J5-J10</f>
        <v>0.594058144125864</v>
      </c>
      <c r="K9" s="2">
        <v>162688316.79668996</v>
      </c>
    </row>
    <row r="10" spans="1:11">
      <c r="E10" s="6" t="s">
        <v>12</v>
      </c>
      <c r="F10" s="6"/>
      <c r="G10" s="2">
        <v>136936.18971507301</v>
      </c>
      <c r="H10" s="4">
        <f>G10/G4</f>
        <v>9.5033049180974875E-3</v>
      </c>
      <c r="I10">
        <v>520755</v>
      </c>
      <c r="J10" s="4">
        <f>I10/I4</f>
        <v>0.21688473629234992</v>
      </c>
      <c r="K10" s="2">
        <v>571037.31356295804</v>
      </c>
    </row>
    <row r="12" spans="1:11">
      <c r="B12" s="10" t="s">
        <v>13</v>
      </c>
      <c r="C12" s="10"/>
      <c r="D12" s="10"/>
      <c r="E12" s="10"/>
      <c r="F12" s="10"/>
      <c r="G12" s="11"/>
      <c r="H12" s="12"/>
      <c r="I12" s="10"/>
      <c r="J12" s="12"/>
      <c r="K12" s="11"/>
    </row>
    <row r="13" spans="1:11">
      <c r="B13" s="1"/>
      <c r="C13" s="1"/>
      <c r="D13" s="13" t="s">
        <v>14</v>
      </c>
      <c r="E13" s="13"/>
      <c r="F13" s="13"/>
      <c r="G13" s="3">
        <f>G14+G15</f>
        <v>5450707.6452961201</v>
      </c>
      <c r="H13" s="5">
        <f>G13/G5</f>
        <v>0.44620507375208873</v>
      </c>
      <c r="I13" s="1">
        <f>I14+I15</f>
        <v>183254</v>
      </c>
      <c r="J13" s="5">
        <f>I13/I5</f>
        <v>0.40369741308854273</v>
      </c>
      <c r="K13" s="3">
        <f>K14+K15</f>
        <v>1237669.8505217801</v>
      </c>
    </row>
    <row r="14" spans="1:11">
      <c r="E14" s="6" t="s">
        <v>15</v>
      </c>
      <c r="F14" s="6"/>
      <c r="G14" s="2">
        <v>5135352.9365720833</v>
      </c>
      <c r="H14" s="4">
        <f>G14/G7</f>
        <v>0.45263946629581436</v>
      </c>
      <c r="I14">
        <v>166425</v>
      </c>
      <c r="J14" s="4">
        <f>I14/I7</f>
        <v>0.40337631489650494</v>
      </c>
      <c r="K14" s="2">
        <v>1211254.885488763</v>
      </c>
    </row>
    <row r="15" spans="1:11">
      <c r="E15" s="6" t="s">
        <v>16</v>
      </c>
      <c r="F15" s="6"/>
      <c r="G15" s="2">
        <v>315354.70872403699</v>
      </c>
      <c r="H15" s="4">
        <f>G15/G8</f>
        <v>0.36233039364484115</v>
      </c>
      <c r="I15">
        <v>16829</v>
      </c>
      <c r="J15" s="4">
        <f>I15/I8</f>
        <v>0.40690055368843542</v>
      </c>
      <c r="K15" s="2">
        <v>26414.965033017001</v>
      </c>
    </row>
    <row r="16" spans="1:11">
      <c r="E16" s="6" t="s">
        <v>17</v>
      </c>
      <c r="F16" s="6"/>
      <c r="G16" s="8"/>
      <c r="H16" s="9"/>
      <c r="I16" s="6"/>
      <c r="J16" s="9"/>
      <c r="K16" s="8"/>
    </row>
    <row r="17" spans="2:11">
      <c r="B17" s="1"/>
      <c r="C17" s="1"/>
      <c r="D17" s="13" t="s">
        <v>18</v>
      </c>
      <c r="E17" s="13"/>
      <c r="F17" s="13"/>
      <c r="G17" s="14"/>
      <c r="H17" s="15"/>
      <c r="I17" s="13"/>
      <c r="J17" s="15"/>
      <c r="K17" s="14"/>
    </row>
    <row r="18" spans="2:11">
      <c r="E18" s="6" t="s">
        <v>19</v>
      </c>
      <c r="F18" s="6"/>
      <c r="G18" s="2">
        <v>4703495.0705713024</v>
      </c>
      <c r="H18" s="4">
        <f>G18/G5</f>
        <v>0.38503686152898348</v>
      </c>
      <c r="I18">
        <v>176447</v>
      </c>
      <c r="J18" s="4">
        <f>I18/I5</f>
        <v>0.38870200621669432</v>
      </c>
      <c r="K18" s="2">
        <v>1124342.684994447</v>
      </c>
    </row>
    <row r="19" spans="2:11">
      <c r="E19" s="6" t="s">
        <v>20</v>
      </c>
      <c r="F19" s="6"/>
      <c r="G19" s="2">
        <v>1047843.181203872</v>
      </c>
      <c r="H19" s="4">
        <f>G19/G5</f>
        <v>8.5778393261137051E-2</v>
      </c>
      <c r="I19">
        <v>27994</v>
      </c>
      <c r="J19" s="4">
        <f>I19/I5</f>
        <v>6.1669078885048433E-2</v>
      </c>
      <c r="K19" s="2">
        <v>416122.47019900498</v>
      </c>
    </row>
    <row r="20" spans="2:11">
      <c r="E20" s="6" t="s">
        <v>21</v>
      </c>
      <c r="F20" s="6"/>
      <c r="G20" s="2">
        <v>6464362.4785229526</v>
      </c>
      <c r="H20" s="4">
        <f>1-H18-H19</f>
        <v>0.52918474520987957</v>
      </c>
      <c r="I20">
        <v>249462</v>
      </c>
      <c r="J20" s="4">
        <f>1-J18-J19</f>
        <v>0.54962891489825716</v>
      </c>
      <c r="K20" s="2">
        <v>3054475.339617677</v>
      </c>
    </row>
    <row r="21" spans="2:11">
      <c r="F21" t="s">
        <v>22</v>
      </c>
    </row>
    <row r="22" spans="2:11">
      <c r="F22" t="s">
        <v>23</v>
      </c>
      <c r="G22" s="2">
        <v>260377.88967125799</v>
      </c>
      <c r="H22" s="4">
        <f>G22/G20</f>
        <v>4.0278974227749668E-2</v>
      </c>
      <c r="I22">
        <v>20534</v>
      </c>
      <c r="J22" s="4">
        <f>I22/I20</f>
        <v>8.2313137872702058E-2</v>
      </c>
      <c r="K22" s="2">
        <v>564833.73390268499</v>
      </c>
    </row>
    <row r="23" spans="2:11">
      <c r="F23" t="s">
        <v>24</v>
      </c>
      <c r="G23" s="2">
        <f>G20-G22</f>
        <v>6203984.5888516949</v>
      </c>
      <c r="H23" s="4">
        <f>1-H22</f>
        <v>0.95972102577225038</v>
      </c>
      <c r="I23">
        <f>I20-I22</f>
        <v>228928</v>
      </c>
      <c r="J23" s="4">
        <f>1-J22</f>
        <v>0.917686862127298</v>
      </c>
    </row>
    <row r="25" spans="2:11">
      <c r="B25" s="1"/>
      <c r="C25" s="1"/>
      <c r="D25" s="13" t="s">
        <v>25</v>
      </c>
      <c r="E25" s="13"/>
      <c r="F25" s="13"/>
      <c r="G25" s="14"/>
      <c r="H25" s="15"/>
      <c r="I25" s="13"/>
      <c r="J25" s="15"/>
      <c r="K25" s="14"/>
    </row>
    <row r="26" spans="2:11">
      <c r="E26" s="6" t="s">
        <v>26</v>
      </c>
      <c r="F26" s="6"/>
      <c r="G26" s="2">
        <v>6144544.8304596404</v>
      </c>
      <c r="H26" s="4">
        <f>G26/G5</f>
        <v>0.50300387723313855</v>
      </c>
      <c r="I26">
        <v>233667</v>
      </c>
      <c r="J26" s="4">
        <f>I26/I5</f>
        <v>0.51475418503367187</v>
      </c>
      <c r="K26" s="2">
        <v>2777444.9808228291</v>
      </c>
    </row>
    <row r="27" spans="2:11">
      <c r="E27" s="6" t="s">
        <v>27</v>
      </c>
      <c r="F27" s="6"/>
      <c r="G27" s="2">
        <v>6033549.307299505</v>
      </c>
      <c r="H27" s="4">
        <f>G27/G5</f>
        <v>0.4939175771009785</v>
      </c>
      <c r="I27">
        <v>219075</v>
      </c>
      <c r="J27" s="4">
        <f>I27/I5</f>
        <v>0.48260889679009733</v>
      </c>
      <c r="K27" s="2">
        <v>1814558.6678314439</v>
      </c>
    </row>
    <row r="28" spans="2:11">
      <c r="E28" s="6" t="s">
        <v>28</v>
      </c>
      <c r="F28" s="6"/>
      <c r="G28" s="2">
        <v>32078.012938664</v>
      </c>
      <c r="H28" s="4">
        <f>G28/G5</f>
        <v>2.6259658489424312E-3</v>
      </c>
      <c r="I28">
        <v>916</v>
      </c>
      <c r="J28" s="4">
        <f>I28/I5</f>
        <v>2.0178922718691278E-3</v>
      </c>
      <c r="K28" s="2">
        <v>9616.0937548860002</v>
      </c>
    </row>
    <row r="29" spans="2:11">
      <c r="E29" s="6" t="s">
        <v>29</v>
      </c>
      <c r="F29" s="6"/>
      <c r="G29" s="2">
        <v>5528.5796003180003</v>
      </c>
      <c r="H29" s="4">
        <f>G29/G5</f>
        <v>4.5257981694047885E-4</v>
      </c>
      <c r="I29">
        <v>273</v>
      </c>
      <c r="J29" s="4">
        <f>I29/I5</f>
        <v>6.0140239107016585E-4</v>
      </c>
      <c r="K29" s="2">
        <v>3788.7919572300002</v>
      </c>
    </row>
  </sheetData>
  <mergeCells count="21">
    <mergeCell ref="E29:F29"/>
    <mergeCell ref="E20:F20"/>
    <mergeCell ref="D25:K25"/>
    <mergeCell ref="E26:F26"/>
    <mergeCell ref="E27:F27"/>
    <mergeCell ref="E28:F28"/>
    <mergeCell ref="E15:F15"/>
    <mergeCell ref="E16:K16"/>
    <mergeCell ref="D17:K17"/>
    <mergeCell ref="E18:F18"/>
    <mergeCell ref="E19:F19"/>
    <mergeCell ref="E9:F9"/>
    <mergeCell ref="E10:F10"/>
    <mergeCell ref="B12:K12"/>
    <mergeCell ref="D13:F13"/>
    <mergeCell ref="E14:F14"/>
    <mergeCell ref="A1:E1"/>
    <mergeCell ref="F1:K1"/>
    <mergeCell ref="B3:K3"/>
    <mergeCell ref="D4:F4"/>
    <mergeCell ref="E5:F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43"/>
  <sheetViews>
    <sheetView workbookViewId="0"/>
  </sheetViews>
  <sheetFormatPr defaultRowHeight="30" customHeight="1"/>
  <sheetData>
    <row r="1" spans="1:2">
      <c r="A1" t="s">
        <v>30</v>
      </c>
    </row>
    <row r="2" spans="1:2">
      <c r="A2" t="s">
        <v>31</v>
      </c>
      <c r="B2">
        <f>'NEWT - EU'!$G$7</f>
        <v>12677183.579057209</v>
      </c>
    </row>
    <row r="3" spans="1:2">
      <c r="A3" t="s">
        <v>32</v>
      </c>
      <c r="B3">
        <f>'NEWT - EU'!$G$8</f>
        <v>835364.94939803146</v>
      </c>
    </row>
    <row r="4" spans="1:2">
      <c r="A4" t="s">
        <v>33</v>
      </c>
      <c r="B4">
        <f>'NEWT - EU'!$G$9</f>
        <v>444220.86308039201</v>
      </c>
    </row>
    <row r="5" spans="1:2">
      <c r="A5" t="s">
        <v>34</v>
      </c>
      <c r="B5">
        <f>'NEWT - EU'!$G$10</f>
        <v>380.45880564200002</v>
      </c>
    </row>
    <row r="14" spans="1:2">
      <c r="A14" t="s">
        <v>35</v>
      </c>
    </row>
    <row r="15" spans="1:2">
      <c r="A15" t="s">
        <v>31</v>
      </c>
      <c r="B15">
        <f>'NEWT - EU'!$I$7</f>
        <v>443150</v>
      </c>
    </row>
    <row r="16" spans="1:2">
      <c r="A16" t="s">
        <v>32</v>
      </c>
      <c r="B16">
        <f>'NEWT - EU'!$I$8</f>
        <v>45684</v>
      </c>
    </row>
    <row r="17" spans="1:2">
      <c r="A17" t="s">
        <v>33</v>
      </c>
      <c r="B17">
        <f>'NEWT - EU'!$I$9</f>
        <v>990324</v>
      </c>
    </row>
    <row r="18" spans="1:2">
      <c r="A18" t="s">
        <v>34</v>
      </c>
      <c r="B18">
        <f>'NEWT - EU'!$I$10</f>
        <v>3133</v>
      </c>
    </row>
    <row r="26" spans="1:2">
      <c r="A26" t="s">
        <v>18</v>
      </c>
    </row>
    <row r="27" spans="1:2">
      <c r="A27" t="s">
        <v>36</v>
      </c>
      <c r="B27">
        <f>'NEWT - EU'!$G$18</f>
        <v>6312895.6639320059</v>
      </c>
    </row>
    <row r="28" spans="1:2">
      <c r="A28" t="s">
        <v>37</v>
      </c>
      <c r="B28">
        <f>'NEWT - EU'!$G$19</f>
        <v>1259404.013832191</v>
      </c>
    </row>
    <row r="29" spans="1:2">
      <c r="A29" t="s">
        <v>38</v>
      </c>
      <c r="B29">
        <f>'NEWT - EU'!$G$22</f>
        <v>73291.391993209996</v>
      </c>
    </row>
    <row r="30" spans="1:2">
      <c r="A30" t="s">
        <v>39</v>
      </c>
      <c r="B30">
        <f>'NEWT - EU'!$G$23</f>
        <v>5866957.4586978322</v>
      </c>
    </row>
    <row r="39" spans="1:2">
      <c r="A39" t="s">
        <v>40</v>
      </c>
    </row>
    <row r="40" spans="1:2">
      <c r="A40" t="s">
        <v>41</v>
      </c>
      <c r="B40">
        <f>'NEWT - EU'!$G$26</f>
        <v>6069938.2380712871</v>
      </c>
    </row>
    <row r="41" spans="1:2">
      <c r="A41" t="s">
        <v>42</v>
      </c>
      <c r="B41">
        <f>'NEWT - EU'!$G$27</f>
        <v>7430223.5879021185</v>
      </c>
    </row>
    <row r="42" spans="1:2">
      <c r="A42" t="s">
        <v>43</v>
      </c>
      <c r="B42">
        <f>'NEWT - EU'!$G$28</f>
        <v>10411.728224574001</v>
      </c>
    </row>
    <row r="43" spans="1:2">
      <c r="A43" t="s">
        <v>44</v>
      </c>
      <c r="B43">
        <f>'NEWT - EU'!$G$29</f>
        <v>1974.9742572600001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NEWT - EU</vt:lpstr>
      <vt:lpstr>Outstanding - EU</vt:lpstr>
      <vt:lpstr>Images - EU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Ludovic Cathan</dc:creator>
  <cp:lastModifiedBy>Ludovic Cathan</cp:lastModifiedBy>
  <dcterms:created xsi:type="dcterms:W3CDTF">2024-02-15T13:14:41Z</dcterms:created>
  <dcterms:modified xsi:type="dcterms:W3CDTF">2024-02-15T13:14:41Z</dcterms:modified>
</cp:coreProperties>
</file>