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10271E24-DA46-4AF6-890A-08E59333F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J19" i="5"/>
  <c r="H19" i="5"/>
  <c r="J18" i="5"/>
  <c r="H18" i="5"/>
  <c r="H20" i="5" s="1"/>
  <c r="J15" i="5"/>
  <c r="H15" i="5"/>
  <c r="J14" i="5"/>
  <c r="H14" i="5"/>
  <c r="K13" i="5"/>
  <c r="I13" i="5"/>
  <c r="J13" i="5" s="1"/>
  <c r="G13" i="5"/>
  <c r="H13" i="5" s="1"/>
  <c r="J10" i="5"/>
  <c r="H10" i="5"/>
  <c r="H9" i="5"/>
  <c r="K8" i="5"/>
  <c r="I8" i="5"/>
  <c r="G8" i="5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1" i="3" s="1"/>
  <c r="J22" i="2"/>
  <c r="H22" i="2"/>
  <c r="J19" i="2"/>
  <c r="J20" i="2" s="1"/>
  <c r="H19" i="2"/>
  <c r="J18" i="2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H9" i="2"/>
  <c r="K8" i="2"/>
  <c r="I8" i="2"/>
  <c r="B17" i="3" s="1"/>
  <c r="G8" i="2"/>
  <c r="B4" i="3" s="1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<sst xmlns="http://schemas.openxmlformats.org/spreadsheetml/2006/main" count="83" uniqueCount="46">
  <si>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11 August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</si>
  <si>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</si>
  <si>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</si>
  <si>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</si>
  <si>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</si>
  <si>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</si>
  <si>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</si>
  <si>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</si>
  <si>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</si>
  <si>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</si>
  <si>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</si>
  <si>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</si>
  <si>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</si>
  <si>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</si>
  <si>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</si>
  <si>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</si>
  <si>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</si>
  <si>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</si>
  <si>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</si>
  <si>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</si>
  <si>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</si>
  <si>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</si>
  <si>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</si>
  <si>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</si>
  <si>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</si>
  <si>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</si>
  <si>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</si>
  <si>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</si>
  <si>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</si>
  <si>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</si>
  <si>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</si>
  <si>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</si>
  <si>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</si>
  <si>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</si>
  <si>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</si>
  <si>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</si>
  <si>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</si>
  <si>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</si>
  <si>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</si>
  <si>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</si>
  <si>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</si>
  <si>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</si>
  <si>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</si>
  <si>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</si>
  <si>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</si>
  <si>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sz val="22"/>
        <rFont val="Calibri"/>
        <family val="2"/>
      </rPr>
      <t>SFTR Public Data</t>
    </r>
    <r>
      <rPr>
        <sz val="11"/>
        <rFont val="Calibri"/>
      </rPr>
      <t xml:space="preserve">
for week ending 11 August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</si>
</sst>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9067816.8391554449</c:v>
                </c:pt>
                <c:pt idx="1">
                  <c:v>250756.90539643914</c:v>
                </c:pt>
                <c:pt idx="2">
                  <c:v>352648.84024307597</c:v>
                </c:pt>
                <c:pt idx="3">
                  <c:v>7.8791624520000001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C58-4993-BD58-94745C77E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304926</c:v>
                </c:pt>
                <c:pt idx="1">
                  <c:v>9206</c:v>
                </c:pt>
                <c:pt idx="2">
                  <c:v>683991</c:v>
                </c:pt>
                <c:pt idx="3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693-4140-B7DE-8DBD9F200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951644.61834331497</c:v>
                </c:pt>
                <c:pt idx="1">
                  <c:v>2513091.345405004</c:v>
                </c:pt>
                <c:pt idx="2">
                  <c:v>460845.30415568198</c:v>
                </c:pt>
                <c:pt idx="3">
                  <c:v>5392992.4766478837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3D-4D3B-9062-8A53BDDE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1548630.52813852</c:v>
                </c:pt>
                <c:pt idx="1">
                  <c:v>7657368.3243580898</c:v>
                </c:pt>
                <c:pt idx="2">
                  <c:v>85349.451204880999</c:v>
                </c:pt>
                <c:pt idx="3">
                  <c:v>27225.440850393999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E73-4E4F-9FEB-30E85D75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9671230.4639574122</v>
      </c>
      <c r="H4" s="5"/>
      <c r="I4" s="1">
        <v>998136</v>
      </c>
      <c r="J4" s="5"/>
      <c r="K4" s="3">
        <v>6340295.7080025496</v>
      </c>
    </row>
    <row r="5" spans="1:11">
      <c r="E5" s="6" t="s">
        <v>7</v>
      </c>
      <c r="F5" s="6"/>
      <c r="G5" s="2">
        <v>9318573.744551884</v>
      </c>
      <c r="H5" s="4">
        <f>G5/G4</f>
        <v>0.96353548592189964</v>
      </c>
      <c r="I5">
        <v>314132</v>
      </c>
      <c r="J5" s="4">
        <f>I5/I4</f>
        <v>0.31471863553664031</v>
      </c>
      <c r="K5" s="2">
        <v>6074624.7782839909</v>
      </c>
    </row>
    <row r="6" spans="1:11">
      <c r="F6" t="s">
        <v>8</v>
      </c>
    </row>
    <row r="7" spans="1:11">
      <c r="F7" t="s">
        <v>9</v>
      </c>
      <c r="G7" s="2">
        <v>9067816.8391554449</v>
      </c>
      <c r="H7" s="4">
        <f>G7/G5</f>
        <v>0.97309063465393031</v>
      </c>
      <c r="I7">
        <v>304926</v>
      </c>
      <c r="J7" s="4">
        <f>I7/I5</f>
        <v>0.97069384844587625</v>
      </c>
      <c r="K7" s="2">
        <v>6056684.3114253609</v>
      </c>
    </row>
    <row r="8" spans="1:11">
      <c r="F8" t="s">
        <v>10</v>
      </c>
      <c r="G8" s="2">
        <f>G5-G7</f>
        <v>250756.90539643914</v>
      </c>
      <c r="H8" s="4">
        <f>1-H7</f>
        <v>2.6909365346069691E-2</v>
      </c>
      <c r="I8">
        <f>I5-I7</f>
        <v>9206</v>
      </c>
      <c r="J8" s="4">
        <f>1-J7</f>
        <v>2.9306151554123749E-2</v>
      </c>
      <c r="K8" s="2">
        <f>K5-K7</f>
        <v>17940.466858630069</v>
      </c>
    </row>
    <row r="9" spans="1:11">
      <c r="E9" s="6" t="s">
        <v>11</v>
      </c>
      <c r="F9" s="6"/>
      <c r="G9" s="2">
        <v>352648.84024307597</v>
      </c>
      <c r="H9" s="4">
        <f>1-H5-H10</f>
        <v>3.6463699376963692E-2</v>
      </c>
      <c r="I9">
        <v>683991</v>
      </c>
      <c r="J9" s="4">
        <f>1-J5-J10</f>
        <v>0.68526834018610694</v>
      </c>
      <c r="K9" s="2">
        <v>264075.29143257497</v>
      </c>
    </row>
    <row r="10" spans="1:11">
      <c r="E10" s="6" t="s">
        <v>12</v>
      </c>
      <c r="F10" s="6"/>
      <c r="G10" s="2">
        <v>7.8791624520000001</v>
      </c>
      <c r="H10" s="4">
        <f>G10/G4</f>
        <v>8.1470113667169215E-7</v>
      </c>
      <c r="I10">
        <v>13</v>
      </c>
      <c r="J10" s="4">
        <f>I10/I4</f>
        <v>1.3024277252799218E-5</v>
      </c>
      <c r="K10" s="2">
        <v>1595.638285984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2554558.8394819167</v>
      </c>
      <c r="H13" s="5">
        <f>G13/G5</f>
        <v>0.27413624761787636</v>
      </c>
      <c r="I13" s="1">
        <f>I14+I15</f>
        <v>93681</v>
      </c>
      <c r="J13" s="5">
        <f>I13/I5</f>
        <v>0.29822176664586864</v>
      </c>
      <c r="K13" s="3">
        <f>K14+K15</f>
        <v>54172.357765832006</v>
      </c>
    </row>
    <row r="14" spans="1:11">
      <c r="E14" s="6" t="s">
        <v>15</v>
      </c>
      <c r="F14" s="6"/>
      <c r="G14" s="2">
        <v>2456361.5129244868</v>
      </c>
      <c r="H14" s="4">
        <f>G14/G7</f>
        <v>0.27088786159836753</v>
      </c>
      <c r="I14">
        <v>88188</v>
      </c>
      <c r="J14" s="4">
        <f>I14/I7</f>
        <v>0.28921115286987664</v>
      </c>
      <c r="K14" s="2">
        <v>53801.147348322003</v>
      </c>
    </row>
    <row r="15" spans="1:11">
      <c r="E15" s="6" t="s">
        <v>16</v>
      </c>
      <c r="F15" s="6"/>
      <c r="G15" s="2">
        <v>98197.326557430002</v>
      </c>
      <c r="H15" s="4">
        <f>G15/G8</f>
        <v>0.39160367847969324</v>
      </c>
      <c r="I15">
        <v>5493</v>
      </c>
      <c r="J15" s="4">
        <f>I15/I8</f>
        <v>0.59667608081685852</v>
      </c>
      <c r="K15" s="2">
        <v>371.21041751000001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951644.61834331497</v>
      </c>
      <c r="H18" s="4">
        <f>G18/G5</f>
        <v>0.10212341978832278</v>
      </c>
      <c r="I18">
        <v>35635</v>
      </c>
      <c r="J18" s="4">
        <f>I18/I5</f>
        <v>0.11343957317306101</v>
      </c>
      <c r="K18" s="2">
        <v>24170.098247641999</v>
      </c>
    </row>
    <row r="19" spans="2:11">
      <c r="E19" s="6" t="s">
        <v>20</v>
      </c>
      <c r="F19" s="6"/>
      <c r="G19" s="2">
        <v>2513091.345405004</v>
      </c>
      <c r="H19" s="4">
        <f>G19/G5</f>
        <v>0.26968626468983903</v>
      </c>
      <c r="I19">
        <v>86142</v>
      </c>
      <c r="J19" s="4">
        <f>I19/I5</f>
        <v>0.27422230145289239</v>
      </c>
      <c r="K19" s="2">
        <v>5222022.8060183199</v>
      </c>
    </row>
    <row r="20" spans="2:11">
      <c r="E20" s="6" t="s">
        <v>21</v>
      </c>
      <c r="F20" s="6"/>
      <c r="G20" s="2">
        <v>5853837.7808035659</v>
      </c>
      <c r="H20" s="4">
        <f>1-H18-H19</f>
        <v>0.62819031552183824</v>
      </c>
      <c r="I20">
        <v>192355</v>
      </c>
      <c r="J20" s="4">
        <f>1-J18-J19</f>
        <v>0.61233812537404664</v>
      </c>
      <c r="K20" s="2">
        <v>828431.87401802896</v>
      </c>
    </row>
    <row r="21" spans="2:11">
      <c r="F21" t="s">
        <v>22</v>
      </c>
    </row>
    <row r="22" spans="2:11">
      <c r="F22" t="s">
        <v>23</v>
      </c>
      <c r="G22" s="2">
        <v>460845.30415568198</v>
      </c>
      <c r="H22" s="4">
        <f>G22/G20</f>
        <v>7.8725328820509435E-2</v>
      </c>
      <c r="I22">
        <v>23902</v>
      </c>
      <c r="J22" s="4">
        <f>I22/I20</f>
        <v>0.124259832081308</v>
      </c>
      <c r="K22" s="2">
        <v>4439.6388006560001</v>
      </c>
    </row>
    <row r="23" spans="2:11">
      <c r="F23" t="s">
        <v>24</v>
      </c>
      <c r="G23" s="2">
        <f>G20-G22</f>
        <v>5392992.4766478837</v>
      </c>
      <c r="H23" s="4">
        <f>1-H22</f>
        <v>0.92127467117949058</v>
      </c>
      <c r="I23">
        <f>I20-I22</f>
        <v>168453</v>
      </c>
      <c r="J23" s="4">
        <f>1-J22</f>
        <v>0.87574016791869203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1548630.52813852</v>
      </c>
      <c r="H26" s="4">
        <f>G26/G5</f>
        <v>0.16618750579120853</v>
      </c>
      <c r="I26">
        <v>55478</v>
      </c>
      <c r="J26" s="4">
        <f>I26/I5</f>
        <v>0.17660728610902424</v>
      </c>
      <c r="K26" s="2">
        <v>5262684.9295051098</v>
      </c>
    </row>
    <row r="27" spans="2:11">
      <c r="E27" s="6" t="s">
        <v>27</v>
      </c>
      <c r="F27" s="6"/>
      <c r="G27" s="2">
        <v>7657368.3243580898</v>
      </c>
      <c r="H27" s="4">
        <f>G27/G5</f>
        <v>0.8217317943998651</v>
      </c>
      <c r="I27">
        <v>255651</v>
      </c>
      <c r="J27" s="4">
        <f>I27/I5</f>
        <v>0.81383303834057019</v>
      </c>
      <c r="K27" s="2">
        <v>811939.84877888102</v>
      </c>
    </row>
    <row r="28" spans="2:11">
      <c r="E28" s="6" t="s">
        <v>28</v>
      </c>
      <c r="F28" s="6"/>
      <c r="G28" s="2">
        <v>85349.451204880999</v>
      </c>
      <c r="H28" s="4">
        <f>G28/G5</f>
        <v>9.1590680660525621E-3</v>
      </c>
      <c r="I28">
        <v>2555</v>
      </c>
      <c r="J28" s="4">
        <f>I28/I5</f>
        <v>8.1335234869417943E-3</v>
      </c>
      <c r="K28" s="2">
        <v>0</v>
      </c>
    </row>
    <row r="29" spans="2:11">
      <c r="E29" s="6" t="s">
        <v>29</v>
      </c>
      <c r="F29" s="6"/>
      <c r="G29" s="2">
        <v>27225.440850393999</v>
      </c>
      <c r="H29" s="4">
        <f>G29/G5</f>
        <v>2.9216317428738909E-3</v>
      </c>
      <c r="I29">
        <v>448</v>
      </c>
      <c r="J29" s="4">
        <f>I29/I5</f>
        <v>1.4261520634637668E-3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11001375.154907266</v>
      </c>
      <c r="H4" s="5"/>
      <c r="I4" s="1">
        <v>4014005</v>
      </c>
      <c r="J4" s="5"/>
      <c r="K4" s="3">
        <v>494321385.68429536</v>
      </c>
    </row>
    <row r="5" spans="1:11">
      <c r="E5" s="6" t="s">
        <v>7</v>
      </c>
      <c r="F5" s="6"/>
      <c r="G5" s="2">
        <v>9014110.2946777195</v>
      </c>
      <c r="H5" s="4">
        <f>G5/G4</f>
        <v>0.81936214043722455</v>
      </c>
      <c r="I5">
        <v>446046</v>
      </c>
      <c r="J5" s="4">
        <f>I5/I4</f>
        <v>0.11112243258291905</v>
      </c>
      <c r="K5" s="2">
        <v>120530657.95760293</v>
      </c>
    </row>
    <row r="6" spans="1:11">
      <c r="F6" t="s">
        <v>8</v>
      </c>
    </row>
    <row r="7" spans="1:11">
      <c r="F7" t="s">
        <v>9</v>
      </c>
      <c r="G7" s="2">
        <v>8630690.4597856179</v>
      </c>
      <c r="H7" s="4">
        <f>G7/G5</f>
        <v>0.9574644837529348</v>
      </c>
      <c r="I7">
        <v>432798</v>
      </c>
      <c r="J7" s="4">
        <f>I7/I5</f>
        <v>0.97029902745456742</v>
      </c>
      <c r="K7" s="2">
        <v>120328136.73691094</v>
      </c>
    </row>
    <row r="8" spans="1:11">
      <c r="F8" t="s">
        <v>10</v>
      </c>
      <c r="G8" s="2">
        <f>G5-G7</f>
        <v>383419.83489210159</v>
      </c>
      <c r="H8" s="4">
        <f>1-H7</f>
        <v>4.2535516247065197E-2</v>
      </c>
      <c r="I8">
        <f>I5-I7</f>
        <v>13248</v>
      </c>
      <c r="J8" s="4">
        <f>1-J7</f>
        <v>2.970097254543258E-2</v>
      </c>
      <c r="K8" s="2">
        <f>K5-K7</f>
        <v>202521.22069199383</v>
      </c>
    </row>
    <row r="9" spans="1:11">
      <c r="E9" s="6" t="s">
        <v>11</v>
      </c>
      <c r="F9" s="6"/>
      <c r="G9" s="2">
        <v>1751730.512822469</v>
      </c>
      <c r="H9" s="4">
        <f>1-H5-H10</f>
        <v>0.15922832265574483</v>
      </c>
      <c r="I9">
        <v>3547414</v>
      </c>
      <c r="J9" s="4">
        <f>1-J5-J10</f>
        <v>0.88375923796806433</v>
      </c>
      <c r="K9" s="2">
        <v>370325493.70140076</v>
      </c>
    </row>
    <row r="10" spans="1:11">
      <c r="E10" s="6" t="s">
        <v>12</v>
      </c>
      <c r="F10" s="6"/>
      <c r="G10" s="2">
        <v>235534.347407077</v>
      </c>
      <c r="H10" s="4">
        <f>G10/G4</f>
        <v>2.1409536907030638E-2</v>
      </c>
      <c r="I10">
        <v>20545</v>
      </c>
      <c r="J10" s="4">
        <f>I10/I4</f>
        <v>5.1183294490166308E-3</v>
      </c>
      <c r="K10" s="2">
        <v>3465234.0252916128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1630035.6116092531</v>
      </c>
      <c r="H13" s="5">
        <f>G13/G5</f>
        <v>0.18083155833712056</v>
      </c>
      <c r="I13" s="1">
        <f>I14+I15</f>
        <v>51194</v>
      </c>
      <c r="J13" s="5">
        <f>I13/I5</f>
        <v>0.11477291579792219</v>
      </c>
      <c r="K13" s="3">
        <f>K14+K15</f>
        <v>1819350.558462634</v>
      </c>
    </row>
    <row r="14" spans="1:11">
      <c r="E14" s="6" t="s">
        <v>15</v>
      </c>
      <c r="F14" s="6"/>
      <c r="G14" s="2">
        <v>1560998.8761429831</v>
      </c>
      <c r="H14" s="4">
        <f>G14/G7</f>
        <v>0.18086604813559234</v>
      </c>
      <c r="I14">
        <v>47760</v>
      </c>
      <c r="J14" s="4">
        <f>I14/I7</f>
        <v>0.11035171142195667</v>
      </c>
      <c r="K14" s="2">
        <v>1818988.861818163</v>
      </c>
    </row>
    <row r="15" spans="1:11">
      <c r="E15" s="6" t="s">
        <v>16</v>
      </c>
      <c r="F15" s="6"/>
      <c r="G15" s="2">
        <v>69036.735466269995</v>
      </c>
      <c r="H15" s="4">
        <f>G15/G8</f>
        <v>0.18005520107142517</v>
      </c>
      <c r="I15">
        <v>3434</v>
      </c>
      <c r="J15" s="4">
        <f>I15/I8</f>
        <v>0.25920893719806765</v>
      </c>
      <c r="K15" s="2">
        <v>361.69664447100001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783721.29281991802</v>
      </c>
      <c r="H18" s="4">
        <f>G18/G5</f>
        <v>8.6943832191919979E-2</v>
      </c>
      <c r="I18">
        <v>28542</v>
      </c>
      <c r="J18" s="4">
        <f>I18/I5</f>
        <v>6.3988915941405142E-2</v>
      </c>
      <c r="K18" s="2">
        <v>1544005.8315548231</v>
      </c>
    </row>
    <row r="19" spans="2:11">
      <c r="E19" s="6" t="s">
        <v>20</v>
      </c>
      <c r="F19" s="6"/>
      <c r="G19" s="2">
        <v>2377040.4900254621</v>
      </c>
      <c r="H19" s="4">
        <f>G19/G5</f>
        <v>0.26370217495884857</v>
      </c>
      <c r="I19">
        <v>89699</v>
      </c>
      <c r="J19" s="4">
        <f>I19/I5</f>
        <v>0.20109809302179596</v>
      </c>
      <c r="K19" s="2">
        <v>1995735.902800472</v>
      </c>
    </row>
    <row r="20" spans="2:11">
      <c r="E20" s="6" t="s">
        <v>21</v>
      </c>
      <c r="F20" s="6"/>
      <c r="G20" s="2">
        <v>5841040.5112490831</v>
      </c>
      <c r="H20" s="4">
        <f>1-H18-H19</f>
        <v>0.64935399284923134</v>
      </c>
      <c r="I20">
        <v>326857</v>
      </c>
      <c r="J20" s="4">
        <f>1-J18-J19</f>
        <v>0.73491299103679897</v>
      </c>
      <c r="K20" s="2">
        <v>116383219.01069641</v>
      </c>
    </row>
    <row r="21" spans="2:11">
      <c r="F21" t="s">
        <v>22</v>
      </c>
    </row>
    <row r="22" spans="2:11">
      <c r="F22" t="s">
        <v>23</v>
      </c>
      <c r="G22" s="2">
        <v>878979.76643713296</v>
      </c>
      <c r="H22" s="4">
        <f>G22/G20</f>
        <v>0.15048342238755791</v>
      </c>
      <c r="I22">
        <v>100876</v>
      </c>
      <c r="J22" s="4">
        <f>I22/I20</f>
        <v>0.30862426076235172</v>
      </c>
      <c r="K22" s="2">
        <v>767560.76420879201</v>
      </c>
    </row>
    <row r="23" spans="2:11">
      <c r="F23" t="s">
        <v>24</v>
      </c>
      <c r="G23" s="2">
        <f>G20-G22</f>
        <v>4962060.7448119503</v>
      </c>
      <c r="H23" s="4">
        <f>1-H22</f>
        <v>0.84951657761244204</v>
      </c>
      <c r="I23">
        <f>I20-I22</f>
        <v>225981</v>
      </c>
      <c r="J23" s="4">
        <f>1-J22</f>
        <v>0.69137573923764828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1202020.7174031171</v>
      </c>
      <c r="H26" s="4">
        <f>G26/G5</f>
        <v>0.13334879185057641</v>
      </c>
      <c r="I26">
        <v>49471</v>
      </c>
      <c r="J26" s="4">
        <f>I26/I5</f>
        <v>0.11091008550687598</v>
      </c>
      <c r="K26" s="2">
        <v>113198426.8747687</v>
      </c>
    </row>
    <row r="27" spans="2:11">
      <c r="E27" s="6" t="s">
        <v>27</v>
      </c>
      <c r="F27" s="6"/>
      <c r="G27" s="2">
        <v>7572785.1787895747</v>
      </c>
      <c r="H27" s="4">
        <f>G27/G5</f>
        <v>0.84010345239073025</v>
      </c>
      <c r="I27">
        <v>390136</v>
      </c>
      <c r="J27" s="4">
        <f>I27/I5</f>
        <v>0.87465418364921999</v>
      </c>
      <c r="K27" s="2">
        <v>7251188.0699804248</v>
      </c>
    </row>
    <row r="28" spans="2:11">
      <c r="E28" s="6" t="s">
        <v>28</v>
      </c>
      <c r="F28" s="6"/>
      <c r="G28" s="2">
        <v>74510.411113633003</v>
      </c>
      <c r="H28" s="4">
        <f>G28/G5</f>
        <v>8.2659750854864565E-3</v>
      </c>
      <c r="I28">
        <v>2125</v>
      </c>
      <c r="J28" s="4">
        <f>I28/I5</f>
        <v>4.764082628249104E-3</v>
      </c>
      <c r="K28" s="2">
        <v>198.20502634799999</v>
      </c>
    </row>
    <row r="29" spans="2:11">
      <c r="E29" s="6" t="s">
        <v>29</v>
      </c>
      <c r="F29" s="6"/>
      <c r="G29" s="2">
        <v>116641.272850885</v>
      </c>
      <c r="H29" s="4">
        <f>G29/G5</f>
        <v>1.293985418835562E-2</v>
      </c>
      <c r="I29">
        <v>2133</v>
      </c>
      <c r="J29" s="4">
        <f>I29/I5</f>
        <v>4.7820179981436896E-3</v>
      </c>
      <c r="K29" s="2">
        <v>1314.9546801649999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H1" sqref="H1"/>
    </sheetView>
  </sheetViews>
  <sheetFormatPr defaultRowHeight="30" customHeight="1"/>
  <cols>
    <col min="5" max="5" width="35.85546875" customWidth="1"/>
  </cols>
  <sheetData>
    <row r="1" spans="1:5" ht="107.2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9067816.8391554449</v>
      </c>
    </row>
    <row r="4" spans="1:5">
      <c r="A4" t="s">
        <v>32</v>
      </c>
      <c r="B4">
        <f>'NEWT - UK'!$G$8</f>
        <v>250756.90539643914</v>
      </c>
    </row>
    <row r="5" spans="1:5">
      <c r="A5" t="s">
        <v>33</v>
      </c>
      <c r="B5">
        <f>'NEWT - UK'!$G$9</f>
        <v>352648.84024307597</v>
      </c>
    </row>
    <row r="6" spans="1:5">
      <c r="A6" t="s">
        <v>34</v>
      </c>
      <c r="B6">
        <f>'NEWT - UK'!$G$10</f>
        <v>7.8791624520000001</v>
      </c>
    </row>
    <row r="15" spans="1:5">
      <c r="A15" t="s">
        <v>35</v>
      </c>
    </row>
    <row r="16" spans="1:5">
      <c r="A16" t="s">
        <v>31</v>
      </c>
      <c r="B16">
        <f>'NEWT - UK'!$I$7</f>
        <v>304926</v>
      </c>
    </row>
    <row r="17" spans="1:2">
      <c r="A17" t="s">
        <v>32</v>
      </c>
      <c r="B17">
        <f>'NEWT - UK'!$I$8</f>
        <v>9206</v>
      </c>
    </row>
    <row r="18" spans="1:2">
      <c r="A18" t="s">
        <v>33</v>
      </c>
      <c r="B18">
        <f>'NEWT - UK'!$I$9</f>
        <v>683991</v>
      </c>
    </row>
    <row r="19" spans="1:2">
      <c r="A19" t="s">
        <v>34</v>
      </c>
      <c r="B19">
        <f>'NEWT - UK'!$I$10</f>
        <v>13</v>
      </c>
    </row>
    <row r="27" spans="1:2">
      <c r="A27" t="s">
        <v>18</v>
      </c>
    </row>
    <row r="28" spans="1:2">
      <c r="A28" t="s">
        <v>36</v>
      </c>
      <c r="B28">
        <f>'NEWT - UK'!$G$18</f>
        <v>951644.61834331497</v>
      </c>
    </row>
    <row r="29" spans="1:2">
      <c r="A29" t="s">
        <v>37</v>
      </c>
      <c r="B29">
        <f>'NEWT - UK'!$G$19</f>
        <v>2513091.345405004</v>
      </c>
    </row>
    <row r="30" spans="1:2">
      <c r="A30" t="s">
        <v>38</v>
      </c>
      <c r="B30">
        <f>'NEWT - UK'!$G$22</f>
        <v>460845.30415568198</v>
      </c>
    </row>
    <row r="31" spans="1:2">
      <c r="A31" t="s">
        <v>39</v>
      </c>
      <c r="B31">
        <f>'NEWT - UK'!$G$23</f>
        <v>5392992.4766478837</v>
      </c>
    </row>
    <row r="40" spans="1:2">
      <c r="A40" t="s">
        <v>40</v>
      </c>
    </row>
    <row r="41" spans="1:2">
      <c r="A41" t="s">
        <v>41</v>
      </c>
      <c r="B41">
        <f>'NEWT - UK'!$G$26</f>
        <v>1548630.52813852</v>
      </c>
    </row>
    <row r="42" spans="1:2">
      <c r="A42" t="s">
        <v>42</v>
      </c>
      <c r="B42">
        <f>'NEWT - UK'!$G$27</f>
        <v>7657368.3243580898</v>
      </c>
    </row>
    <row r="43" spans="1:2">
      <c r="A43" t="s">
        <v>43</v>
      </c>
      <c r="B43">
        <f>'NEWT - UK'!$G$28</f>
        <v>85349.451204880999</v>
      </c>
    </row>
    <row r="44" spans="1:2">
      <c r="A44" t="s">
        <v>44</v>
      </c>
      <c r="B44">
        <f>'NEWT - UK'!$G$29</f>
        <v>27225.440850393999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2023-09-06T12:16:33Z</dcterms:created>
  <dcterms:modified xsi:type="dcterms:W3CDTF">2023-09-06T12:16:33Z</dcterms:modified>
</cp:coreProperties>
</file>