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FB2E90BC-E2CE-4D9A-9BEB-79DF96E3D6BD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4" i="5"/>
  <c r="H14" i="5"/>
  <c r="K13" i="5"/>
  <c r="J13" i="5"/>
  <c r="I13" i="5"/>
  <c r="H13" i="5"/>
  <c r="G13" i="5"/>
  <c r="J10" i="5"/>
  <c r="H10" i="5"/>
  <c r="J9" i="5"/>
  <c r="H9" i="5"/>
  <c r="K8" i="5"/>
  <c r="J8" i="5"/>
  <c r="I8" i="5"/>
  <c r="J15" i="5" s="1"/>
  <c r="H8" i="5"/>
  <c r="G8" i="5"/>
  <c r="H15" i="5" s="1"/>
  <c r="J7" i="5"/>
  <c r="H7" i="5"/>
  <c r="J5" i="5"/>
  <c r="H5" i="5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J18" i="2"/>
  <c r="J20" i="2" s="1"/>
  <c r="H18" i="2"/>
  <c r="H20" i="2" s="1"/>
  <c r="J14" i="2"/>
  <c r="H14" i="2"/>
  <c r="K13" i="2"/>
  <c r="I13" i="2"/>
  <c r="J13" i="2" s="1"/>
  <c r="G13" i="2"/>
  <c r="H13" i="2" s="1"/>
  <c r="J10" i="2"/>
  <c r="H10" i="2"/>
  <c r="J9" i="2"/>
  <c r="K8" i="2"/>
  <c r="I8" i="2"/>
  <c r="J15" i="2" s="1"/>
  <c r="G8" i="2"/>
  <c r="H15" i="2" s="1"/>
  <c r="J7" i="2"/>
  <c r="J8" i="2" s="1"/>
  <c r="H7" i="2"/>
  <c r="H8" i="2" s="1"/>
  <c r="J5" i="2"/>
  <c r="H5" i="2"/>
  <c r="H9" i="2" s="1"/>
  <c r="B17" i="3" l="1"/>
</calcChain>
</file>

<file path=xl/sharedStrings.xml><?xml version="1.0" encoding="utf-8"?>
<sst xmlns="http://schemas.openxmlformats.org/spreadsheetml/2006/main" count="87" uniqueCount="48">
  <si>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17 February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</si>
  <si>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</si>
  <si>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</si>
  <si>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</si>
  <si>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</si>
  <si>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</si>
  <si>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</si>
  <si>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</si>
  <si>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</si>
  <si>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</si>
  <si>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</si>
  <si>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</si>
  <si>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</si>
  <si>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</si>
  <si>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</si>
  <si>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</si>
  <si>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</si>
  <si>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</si>
  <si>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</si>
  <si>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</si>
  <si>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</si>
  <si>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</si>
  <si>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</si>
  <si>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</si>
  <si>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</si>
  <si>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</si>
  <si>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</si>
  <si>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</si>
  <si>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</si>
  <si>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</si>
  <si>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</si>
  <si>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</si>
  <si>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</si>
  <si>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</si>
  <si>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</si>
  <si>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</si>
  <si>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</si>
  <si>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</si>
  <si>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</si>
  <si>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</si>
  <si>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</si>
  <si>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</si>
  <si>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</si>
  <si>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</si>
  <si>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</si>
  <si>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t>SFTR Public Data</t>
  </si>
  <si>
    <t>for week ending 17 February 2023</t>
  </si>
  <si>
    <t>*SFTR data not available from Regis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</si>
</sst>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6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5" fillId="0" borderId="0" xfId="0" applyFont="1"/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9366732.3470109049</c:v>
                </c:pt>
                <c:pt idx="1">
                  <c:v>283270.3831347879</c:v>
                </c:pt>
                <c:pt idx="2">
                  <c:v>373344.71285991097</c:v>
                </c:pt>
                <c:pt idx="3">
                  <c:v>103.672557385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3B8-4D08-A8C5-C8F47A253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312438</c:v>
                </c:pt>
                <c:pt idx="1">
                  <c:v>10877</c:v>
                </c:pt>
                <c:pt idx="2">
                  <c:v>652680</c:v>
                </c:pt>
                <c:pt idx="3">
                  <c:v>18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78E-4C6C-ABCE-52E41C545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1206795.6467644861</c:v>
                </c:pt>
                <c:pt idx="1">
                  <c:v>3019041.5262744268</c:v>
                </c:pt>
                <c:pt idx="2">
                  <c:v>380832.36006676598</c:v>
                </c:pt>
                <c:pt idx="3">
                  <c:v>5043333.197040014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AF3-45F3-96A3-97A7E0B94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1627237.687730595</c:v>
                </c:pt>
                <c:pt idx="1">
                  <c:v>7982358.2746527828</c:v>
                </c:pt>
                <c:pt idx="2">
                  <c:v>5797.7807191399997</c:v>
                </c:pt>
                <c:pt idx="3">
                  <c:v>34608.987043175002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3D6-408A-9614-8978A73AA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A32" sqref="A32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7"/>
      <c r="B1" s="7"/>
      <c r="C1" s="7"/>
      <c r="D1" s="7"/>
      <c r="E1" s="7"/>
      <c r="F1" s="16" t="s">
        <v>0</v>
      </c>
      <c r="G1" s="11"/>
      <c r="H1" s="12"/>
      <c r="I1" s="7"/>
      <c r="J1" s="12"/>
      <c r="K1" s="11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3" t="s">
        <v>5</v>
      </c>
      <c r="C3" s="13"/>
      <c r="D3" s="13"/>
      <c r="E3" s="13"/>
      <c r="F3" s="13"/>
      <c r="G3" s="14"/>
      <c r="H3" s="15"/>
      <c r="I3" s="13"/>
      <c r="J3" s="15"/>
      <c r="K3" s="14"/>
    </row>
    <row r="4" spans="1:11">
      <c r="B4" s="1"/>
      <c r="C4" s="1"/>
      <c r="D4" s="8" t="s">
        <v>6</v>
      </c>
      <c r="E4" s="8"/>
      <c r="F4" s="8"/>
      <c r="G4" s="3">
        <v>10023451.115562988</v>
      </c>
      <c r="H4" s="5"/>
      <c r="I4" s="1">
        <v>976013</v>
      </c>
      <c r="J4" s="5"/>
      <c r="K4" s="3">
        <v>1847767.2663138651</v>
      </c>
    </row>
    <row r="5" spans="1:11">
      <c r="E5" s="7" t="s">
        <v>7</v>
      </c>
      <c r="F5" s="7"/>
      <c r="G5" s="2">
        <v>9650002.7301456928</v>
      </c>
      <c r="H5" s="4">
        <f>G5/G4</f>
        <v>0.96274253437147428</v>
      </c>
      <c r="I5">
        <v>323315</v>
      </c>
      <c r="J5" s="4">
        <f>I5/I4</f>
        <v>0.33126095656512772</v>
      </c>
      <c r="K5" s="2">
        <v>1541910.7601324881</v>
      </c>
    </row>
    <row r="6" spans="1:11">
      <c r="F6" t="s">
        <v>8</v>
      </c>
    </row>
    <row r="7" spans="1:11">
      <c r="F7" t="s">
        <v>9</v>
      </c>
      <c r="G7" s="2">
        <v>9366732.3470109049</v>
      </c>
      <c r="H7" s="4">
        <f>G7/G5</f>
        <v>0.97064556445669403</v>
      </c>
      <c r="I7">
        <v>312438</v>
      </c>
      <c r="J7" s="4">
        <f>I7/I5</f>
        <v>0.966357886271902</v>
      </c>
      <c r="K7" s="2">
        <v>1525760.8259033631</v>
      </c>
    </row>
    <row r="8" spans="1:11">
      <c r="F8" t="s">
        <v>10</v>
      </c>
      <c r="G8" s="2">
        <f>G5-G7</f>
        <v>283270.3831347879</v>
      </c>
      <c r="H8" s="4">
        <f>1-H7</f>
        <v>2.9354435543305968E-2</v>
      </c>
      <c r="I8">
        <f>I5-I7</f>
        <v>10877</v>
      </c>
      <c r="J8" s="4">
        <f>1-J7</f>
        <v>3.3642113728098E-2</v>
      </c>
      <c r="K8" s="2">
        <f>K5-K7</f>
        <v>16149.934229125036</v>
      </c>
    </row>
    <row r="9" spans="1:11">
      <c r="E9" s="7" t="s">
        <v>11</v>
      </c>
      <c r="F9" s="7"/>
      <c r="G9" s="2">
        <v>373344.71285991097</v>
      </c>
      <c r="H9" s="4">
        <f>1-H5-H10</f>
        <v>3.7247122628276633E-2</v>
      </c>
      <c r="I9">
        <v>652680</v>
      </c>
      <c r="J9" s="4">
        <f>1-J5-J10</f>
        <v>0.66872060105756792</v>
      </c>
      <c r="K9" s="2">
        <v>305267.51219048398</v>
      </c>
    </row>
    <row r="10" spans="1:11">
      <c r="E10" s="7" t="s">
        <v>12</v>
      </c>
      <c r="F10" s="7"/>
      <c r="G10" s="2">
        <v>103.672557385</v>
      </c>
      <c r="H10" s="4">
        <f>G10/G4</f>
        <v>1.034300024908906E-5</v>
      </c>
      <c r="I10">
        <v>18</v>
      </c>
      <c r="J10" s="4">
        <f>I10/I4</f>
        <v>1.8442377304400658E-5</v>
      </c>
      <c r="K10" s="2">
        <v>588.99399089300005</v>
      </c>
    </row>
    <row r="12" spans="1:11">
      <c r="B12" s="13" t="s">
        <v>13</v>
      </c>
      <c r="C12" s="13"/>
      <c r="D12" s="13"/>
      <c r="E12" s="13"/>
      <c r="F12" s="13"/>
      <c r="G12" s="14"/>
      <c r="H12" s="15"/>
      <c r="I12" s="13"/>
      <c r="J12" s="15"/>
      <c r="K12" s="14"/>
    </row>
    <row r="13" spans="1:11">
      <c r="B13" s="1"/>
      <c r="C13" s="1"/>
      <c r="D13" s="8" t="s">
        <v>14</v>
      </c>
      <c r="E13" s="8"/>
      <c r="F13" s="8"/>
      <c r="G13" s="3">
        <f>G14+G15</f>
        <v>2569331.9307323061</v>
      </c>
      <c r="H13" s="5">
        <f>G13/G5</f>
        <v>0.26625193822028226</v>
      </c>
      <c r="I13" s="1">
        <f>I14+I15</f>
        <v>96388</v>
      </c>
      <c r="J13" s="5">
        <f>I13/I5</f>
        <v>0.29812412043981873</v>
      </c>
      <c r="K13" s="3">
        <f>K14+K15</f>
        <v>49138.304612806001</v>
      </c>
    </row>
    <row r="14" spans="1:11">
      <c r="E14" s="7" t="s">
        <v>15</v>
      </c>
      <c r="F14" s="7"/>
      <c r="G14" s="2">
        <v>2457762.684206346</v>
      </c>
      <c r="H14" s="4">
        <f>G14/G7</f>
        <v>0.26239275268612355</v>
      </c>
      <c r="I14">
        <v>90962</v>
      </c>
      <c r="J14" s="4">
        <f>I14/I7</f>
        <v>0.29113616141442461</v>
      </c>
      <c r="K14" s="2">
        <v>48630.232206895998</v>
      </c>
    </row>
    <row r="15" spans="1:11">
      <c r="E15" s="7" t="s">
        <v>16</v>
      </c>
      <c r="F15" s="7"/>
      <c r="G15" s="2">
        <v>111569.24652596</v>
      </c>
      <c r="H15" s="4">
        <f>G15/G8</f>
        <v>0.39386131826168447</v>
      </c>
      <c r="I15">
        <v>5426</v>
      </c>
      <c r="J15" s="4">
        <f>I15/I8</f>
        <v>0.49885078606233335</v>
      </c>
      <c r="K15" s="2">
        <v>508.07240590999999</v>
      </c>
    </row>
    <row r="16" spans="1:11">
      <c r="E16" s="7" t="s">
        <v>17</v>
      </c>
      <c r="F16" s="7"/>
      <c r="G16" s="11"/>
      <c r="H16" s="12"/>
      <c r="I16" s="7"/>
      <c r="J16" s="12"/>
      <c r="K16" s="11"/>
    </row>
    <row r="17" spans="1:11">
      <c r="B17" s="1"/>
      <c r="C17" s="1"/>
      <c r="D17" s="8" t="s">
        <v>18</v>
      </c>
      <c r="E17" s="8"/>
      <c r="F17" s="8"/>
      <c r="G17" s="9"/>
      <c r="H17" s="10"/>
      <c r="I17" s="8"/>
      <c r="J17" s="10"/>
      <c r="K17" s="9"/>
    </row>
    <row r="18" spans="1:11">
      <c r="E18" s="7" t="s">
        <v>19</v>
      </c>
      <c r="F18" s="7"/>
      <c r="G18" s="2">
        <v>1206795.6467644861</v>
      </c>
      <c r="H18" s="4">
        <f>G18/G5</f>
        <v>0.1250565083255957</v>
      </c>
      <c r="I18">
        <v>40017</v>
      </c>
      <c r="J18" s="4">
        <f>I18/I5</f>
        <v>0.12377093546541298</v>
      </c>
      <c r="K18" s="2">
        <v>684305.89127288898</v>
      </c>
    </row>
    <row r="19" spans="1:11">
      <c r="E19" s="7" t="s">
        <v>20</v>
      </c>
      <c r="F19" s="7"/>
      <c r="G19" s="2">
        <v>3019041.5262744268</v>
      </c>
      <c r="H19" s="4">
        <f>G19/G5</f>
        <v>0.31285395566192198</v>
      </c>
      <c r="I19">
        <v>109283</v>
      </c>
      <c r="J19" s="4">
        <f>I19/I5</f>
        <v>0.33800782518596417</v>
      </c>
      <c r="K19" s="2">
        <v>58415.686899667002</v>
      </c>
    </row>
    <row r="20" spans="1:11">
      <c r="E20" s="7" t="s">
        <v>21</v>
      </c>
      <c r="F20" s="7"/>
      <c r="G20" s="2">
        <v>5424165.5571067799</v>
      </c>
      <c r="H20" s="4">
        <f>1-H18-H19</f>
        <v>0.56208953601248235</v>
      </c>
      <c r="I20">
        <v>174015</v>
      </c>
      <c r="J20" s="4">
        <f>1-J18-J19</f>
        <v>0.53822123934862287</v>
      </c>
      <c r="K20" s="2">
        <v>799189.18195993197</v>
      </c>
    </row>
    <row r="21" spans="1:11">
      <c r="F21" t="s">
        <v>22</v>
      </c>
    </row>
    <row r="22" spans="1:11">
      <c r="F22" t="s">
        <v>23</v>
      </c>
      <c r="G22" s="2">
        <v>380832.36006676598</v>
      </c>
      <c r="H22" s="4">
        <f>G22/G20</f>
        <v>7.0210312730553864E-2</v>
      </c>
      <c r="I22">
        <v>20266</v>
      </c>
      <c r="J22" s="4">
        <f>I22/I20</f>
        <v>0.1164612246070741</v>
      </c>
      <c r="K22" s="2">
        <v>2403.0371605250002</v>
      </c>
    </row>
    <row r="23" spans="1:11">
      <c r="F23" t="s">
        <v>24</v>
      </c>
      <c r="G23" s="2">
        <f>G20-G22</f>
        <v>5043333.197040014</v>
      </c>
      <c r="H23" s="4">
        <f>1-H22</f>
        <v>0.92978968726944611</v>
      </c>
      <c r="I23">
        <f>I20-I22</f>
        <v>153749</v>
      </c>
      <c r="J23" s="4">
        <f>1-J22</f>
        <v>0.88353877539292591</v>
      </c>
    </row>
    <row r="25" spans="1:11">
      <c r="B25" s="1"/>
      <c r="C25" s="1"/>
      <c r="D25" s="8" t="s">
        <v>25</v>
      </c>
      <c r="E25" s="8"/>
      <c r="F25" s="8"/>
      <c r="G25" s="9"/>
      <c r="H25" s="10"/>
      <c r="I25" s="8"/>
      <c r="J25" s="10"/>
      <c r="K25" s="9"/>
    </row>
    <row r="26" spans="1:11">
      <c r="E26" s="7" t="s">
        <v>26</v>
      </c>
      <c r="F26" s="7"/>
      <c r="G26" s="2">
        <v>1627237.687730595</v>
      </c>
      <c r="H26" s="4">
        <f>G26/G5</f>
        <v>0.16862561941534573</v>
      </c>
      <c r="I26">
        <v>58168</v>
      </c>
      <c r="J26" s="4">
        <f>I26/I5</f>
        <v>0.17991123208016949</v>
      </c>
      <c r="K26" s="2">
        <v>679878.44566913706</v>
      </c>
    </row>
    <row r="27" spans="1:11">
      <c r="E27" s="7" t="s">
        <v>27</v>
      </c>
      <c r="F27" s="7"/>
      <c r="G27" s="2">
        <v>7982358.2746527828</v>
      </c>
      <c r="H27" s="4">
        <f>G27/G5</f>
        <v>0.82718715194936199</v>
      </c>
      <c r="I27">
        <v>263598</v>
      </c>
      <c r="J27" s="4">
        <f>I27/I5</f>
        <v>0.81529777461608643</v>
      </c>
      <c r="K27" s="2">
        <v>862032.31446335104</v>
      </c>
    </row>
    <row r="28" spans="1:11">
      <c r="E28" s="7" t="s">
        <v>28</v>
      </c>
      <c r="F28" s="7"/>
      <c r="G28" s="2">
        <v>5797.7807191399997</v>
      </c>
      <c r="H28" s="4">
        <f>G28/G5</f>
        <v>6.0080612216080345E-4</v>
      </c>
      <c r="I28">
        <v>178</v>
      </c>
      <c r="J28" s="4">
        <f>I28/I5</f>
        <v>5.5054668048188304E-4</v>
      </c>
      <c r="K28" s="2">
        <v>0</v>
      </c>
    </row>
    <row r="29" spans="1:11">
      <c r="E29" s="7" t="s">
        <v>29</v>
      </c>
      <c r="F29" s="7"/>
      <c r="G29" s="2">
        <v>34608.987043175002</v>
      </c>
      <c r="H29" s="4">
        <f>G29/G5</f>
        <v>3.5864225131315053E-3</v>
      </c>
      <c r="I29">
        <v>1371</v>
      </c>
      <c r="J29" s="4">
        <f>I29/I5</f>
        <v>4.2404466232621434E-3</v>
      </c>
      <c r="K29" s="2">
        <v>0</v>
      </c>
    </row>
    <row r="32" spans="1:11">
      <c r="A32" s="18" t="s">
        <v>47</v>
      </c>
    </row>
  </sheetData>
  <mergeCells count="21"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9:F29"/>
    <mergeCell ref="E20:F20"/>
    <mergeCell ref="D25:K25"/>
    <mergeCell ref="E26:F26"/>
    <mergeCell ref="E27:F27"/>
    <mergeCell ref="E28:F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workbookViewId="0">
      <selection activeCell="A31" sqref="A3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7"/>
      <c r="B1" s="7"/>
      <c r="C1" s="7"/>
      <c r="D1" s="7"/>
      <c r="E1" s="7"/>
      <c r="F1" s="17" t="s">
        <v>0</v>
      </c>
      <c r="G1" s="11"/>
      <c r="H1" s="12"/>
      <c r="I1" s="7"/>
      <c r="J1" s="12"/>
      <c r="K1" s="11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3" t="s">
        <v>5</v>
      </c>
      <c r="C3" s="13"/>
      <c r="D3" s="13"/>
      <c r="E3" s="13"/>
      <c r="F3" s="13"/>
      <c r="G3" s="14"/>
      <c r="H3" s="15"/>
      <c r="I3" s="13"/>
      <c r="J3" s="15"/>
      <c r="K3" s="14"/>
    </row>
    <row r="4" spans="1:11">
      <c r="B4" s="1"/>
      <c r="C4" s="1"/>
      <c r="D4" s="8" t="s">
        <v>6</v>
      </c>
      <c r="E4" s="8"/>
      <c r="F4" s="8"/>
      <c r="G4" s="3">
        <v>11541948.688937107</v>
      </c>
      <c r="H4" s="5"/>
      <c r="I4" s="1">
        <v>4741423</v>
      </c>
      <c r="J4" s="5"/>
      <c r="K4" s="3">
        <v>470999623.40814781</v>
      </c>
    </row>
    <row r="5" spans="1:11">
      <c r="E5" s="7" t="s">
        <v>7</v>
      </c>
      <c r="F5" s="7"/>
      <c r="G5" s="2">
        <v>9443758.8052567393</v>
      </c>
      <c r="H5" s="4">
        <f>G5/G4</f>
        <v>0.81821181671934906</v>
      </c>
      <c r="I5">
        <v>458449</v>
      </c>
      <c r="J5" s="4">
        <f>I5/I4</f>
        <v>9.6690170862207395E-2</v>
      </c>
      <c r="K5" s="2">
        <v>11140977.311207969</v>
      </c>
    </row>
    <row r="6" spans="1:11">
      <c r="F6" t="s">
        <v>8</v>
      </c>
    </row>
    <row r="7" spans="1:11">
      <c r="F7" t="s">
        <v>9</v>
      </c>
      <c r="G7" s="2">
        <v>9035185.2157618999</v>
      </c>
      <c r="H7" s="4">
        <f>G7/G5</f>
        <v>0.95673612616330139</v>
      </c>
      <c r="I7">
        <v>441571</v>
      </c>
      <c r="J7" s="4">
        <f>I7/I5</f>
        <v>0.96318456360467575</v>
      </c>
      <c r="K7" s="2">
        <v>10939756.088052871</v>
      </c>
    </row>
    <row r="8" spans="1:11">
      <c r="F8" t="s">
        <v>10</v>
      </c>
      <c r="G8" s="2">
        <f>G5-G7</f>
        <v>408573.58949483931</v>
      </c>
      <c r="H8" s="4">
        <f>1-H7</f>
        <v>4.3263873836698608E-2</v>
      </c>
      <c r="I8">
        <f>I5-I7</f>
        <v>16878</v>
      </c>
      <c r="J8" s="4">
        <f>1-J7</f>
        <v>3.6815436395324252E-2</v>
      </c>
      <c r="K8" s="2">
        <f>K5-K7</f>
        <v>201221.22315509804</v>
      </c>
    </row>
    <row r="9" spans="1:11">
      <c r="E9" s="7" t="s">
        <v>11</v>
      </c>
      <c r="F9" s="7"/>
      <c r="G9" s="2">
        <v>1854414.380956159</v>
      </c>
      <c r="H9" s="4">
        <f>1-H5-H10</f>
        <v>0.16066735617475109</v>
      </c>
      <c r="I9">
        <v>4262986</v>
      </c>
      <c r="J9" s="4">
        <f>1-J5-J10</f>
        <v>0.89909421707365067</v>
      </c>
      <c r="K9" s="2">
        <v>456394302.57539582</v>
      </c>
    </row>
    <row r="10" spans="1:11">
      <c r="E10" s="7" t="s">
        <v>12</v>
      </c>
      <c r="F10" s="7"/>
      <c r="G10" s="2">
        <v>243775.502724208</v>
      </c>
      <c r="H10" s="4">
        <f>G10/G4</f>
        <v>2.1120827105899843E-2</v>
      </c>
      <c r="I10">
        <v>19988</v>
      </c>
      <c r="J10" s="4">
        <f>I10/I4</f>
        <v>4.2156120641419249E-3</v>
      </c>
      <c r="K10" s="2">
        <v>3464343.521544009</v>
      </c>
    </row>
    <row r="12" spans="1:11">
      <c r="B12" s="13" t="s">
        <v>13</v>
      </c>
      <c r="C12" s="13"/>
      <c r="D12" s="13"/>
      <c r="E12" s="13"/>
      <c r="F12" s="13"/>
      <c r="G12" s="14"/>
      <c r="H12" s="15"/>
      <c r="I12" s="13"/>
      <c r="J12" s="15"/>
      <c r="K12" s="14"/>
    </row>
    <row r="13" spans="1:11">
      <c r="B13" s="1"/>
      <c r="C13" s="1"/>
      <c r="D13" s="8" t="s">
        <v>14</v>
      </c>
      <c r="E13" s="8"/>
      <c r="F13" s="8"/>
      <c r="G13" s="3">
        <f>G14+G15</f>
        <v>1692987.4529913201</v>
      </c>
      <c r="H13" s="5">
        <f>G13/G5</f>
        <v>0.17927050954000875</v>
      </c>
      <c r="I13" s="1">
        <f>I14+I15</f>
        <v>54686</v>
      </c>
      <c r="J13" s="5">
        <f>I13/I5</f>
        <v>0.11928480594351826</v>
      </c>
      <c r="K13" s="3">
        <f>K14+K15</f>
        <v>1444582.9904561159</v>
      </c>
    </row>
    <row r="14" spans="1:11">
      <c r="E14" s="7" t="s">
        <v>15</v>
      </c>
      <c r="F14" s="7"/>
      <c r="G14" s="2">
        <v>1615813.18820761</v>
      </c>
      <c r="H14" s="4">
        <f>G14/G7</f>
        <v>0.17883564637820823</v>
      </c>
      <c r="I14">
        <v>51100</v>
      </c>
      <c r="J14" s="4">
        <f>I14/I7</f>
        <v>0.11572317928487151</v>
      </c>
      <c r="K14" s="2">
        <v>1444148.986193524</v>
      </c>
    </row>
    <row r="15" spans="1:11">
      <c r="E15" s="7" t="s">
        <v>16</v>
      </c>
      <c r="F15" s="7"/>
      <c r="G15" s="2">
        <v>77174.264783709994</v>
      </c>
      <c r="H15" s="4">
        <f>G15/G8</f>
        <v>0.18888706164078867</v>
      </c>
      <c r="I15">
        <v>3586</v>
      </c>
      <c r="J15" s="4">
        <f>I15/I8</f>
        <v>0.21246593198246239</v>
      </c>
      <c r="K15" s="2">
        <v>434.00426259199998</v>
      </c>
    </row>
    <row r="16" spans="1:11">
      <c r="E16" s="7" t="s">
        <v>17</v>
      </c>
      <c r="F16" s="7"/>
      <c r="G16" s="11"/>
      <c r="H16" s="12"/>
      <c r="I16" s="7"/>
      <c r="J16" s="12"/>
      <c r="K16" s="11"/>
    </row>
    <row r="17" spans="1:11">
      <c r="B17" s="1"/>
      <c r="C17" s="1"/>
      <c r="D17" s="8" t="s">
        <v>18</v>
      </c>
      <c r="E17" s="8"/>
      <c r="F17" s="8"/>
      <c r="G17" s="9"/>
      <c r="H17" s="10"/>
      <c r="I17" s="8"/>
      <c r="J17" s="10"/>
      <c r="K17" s="9"/>
    </row>
    <row r="18" spans="1:11">
      <c r="E18" s="7" t="s">
        <v>19</v>
      </c>
      <c r="F18" s="7"/>
      <c r="G18" s="2">
        <v>835078.85208365403</v>
      </c>
      <c r="H18" s="4">
        <f>G18/G5</f>
        <v>8.8426533259068282E-2</v>
      </c>
      <c r="I18">
        <v>28993</v>
      </c>
      <c r="J18" s="4">
        <f>I18/I5</f>
        <v>6.3241494691885031E-2</v>
      </c>
      <c r="K18" s="2">
        <v>2057882.847316094</v>
      </c>
    </row>
    <row r="19" spans="1:11">
      <c r="E19" s="7" t="s">
        <v>20</v>
      </c>
      <c r="F19" s="7"/>
      <c r="G19" s="2">
        <v>2410772.7153051058</v>
      </c>
      <c r="H19" s="4">
        <f>G19/G5</f>
        <v>0.25527681985727779</v>
      </c>
      <c r="I19">
        <v>102123</v>
      </c>
      <c r="J19" s="4">
        <f>I19/I5</f>
        <v>0.22275760226328337</v>
      </c>
      <c r="K19" s="2">
        <v>1659441.5159444071</v>
      </c>
    </row>
    <row r="20" spans="1:11">
      <c r="E20" s="7" t="s">
        <v>21</v>
      </c>
      <c r="F20" s="7"/>
      <c r="G20" s="2">
        <v>6184894.4624823062</v>
      </c>
      <c r="H20" s="4">
        <f>1-H18-H19</f>
        <v>0.65629664688365397</v>
      </c>
      <c r="I20">
        <v>326376</v>
      </c>
      <c r="J20" s="4">
        <f>1-J18-J19</f>
        <v>0.71400090304483166</v>
      </c>
      <c r="K20" s="2">
        <v>6857274.5551808644</v>
      </c>
    </row>
    <row r="21" spans="1:11">
      <c r="F21" t="s">
        <v>22</v>
      </c>
    </row>
    <row r="22" spans="1:11">
      <c r="F22" t="s">
        <v>23</v>
      </c>
      <c r="G22" s="2">
        <v>845899.36498990096</v>
      </c>
      <c r="H22" s="4">
        <f>G22/G20</f>
        <v>0.136768601327176</v>
      </c>
      <c r="I22">
        <v>87720</v>
      </c>
      <c r="J22" s="4">
        <f>I22/I20</f>
        <v>0.26876976248253548</v>
      </c>
      <c r="K22" s="2">
        <v>612303.35284149903</v>
      </c>
    </row>
    <row r="23" spans="1:11">
      <c r="F23" t="s">
        <v>24</v>
      </c>
      <c r="G23" s="2">
        <f>G20-G22</f>
        <v>5338995.0974924052</v>
      </c>
      <c r="H23" s="4">
        <f>1-H22</f>
        <v>0.86323139867282395</v>
      </c>
      <c r="I23">
        <f>I20-I22</f>
        <v>238656</v>
      </c>
      <c r="J23" s="4">
        <f>1-J22</f>
        <v>0.73123023751746452</v>
      </c>
    </row>
    <row r="25" spans="1:11">
      <c r="B25" s="1"/>
      <c r="C25" s="1"/>
      <c r="D25" s="8" t="s">
        <v>25</v>
      </c>
      <c r="E25" s="8"/>
      <c r="F25" s="8"/>
      <c r="G25" s="9"/>
      <c r="H25" s="10"/>
      <c r="I25" s="8"/>
      <c r="J25" s="10"/>
      <c r="K25" s="9"/>
    </row>
    <row r="26" spans="1:11">
      <c r="E26" s="7" t="s">
        <v>26</v>
      </c>
      <c r="F26" s="7"/>
      <c r="G26" s="2">
        <v>1461733.7852744651</v>
      </c>
      <c r="H26" s="4">
        <f>G26/G5</f>
        <v>0.15478304935750911</v>
      </c>
      <c r="I26">
        <v>58815</v>
      </c>
      <c r="J26" s="4">
        <f>I26/I5</f>
        <v>0.12829126031466967</v>
      </c>
      <c r="K26" s="2">
        <v>1723517.3041044141</v>
      </c>
    </row>
    <row r="27" spans="1:11">
      <c r="E27" s="7" t="s">
        <v>27</v>
      </c>
      <c r="F27" s="7"/>
      <c r="G27" s="2">
        <v>7934972.9006265523</v>
      </c>
      <c r="H27" s="4">
        <f>G27/G5</f>
        <v>0.84023459983006532</v>
      </c>
      <c r="I27">
        <v>397901</v>
      </c>
      <c r="J27" s="4">
        <f>I27/I5</f>
        <v>0.86792860274534356</v>
      </c>
      <c r="K27" s="2">
        <v>9416767.1589040793</v>
      </c>
    </row>
    <row r="28" spans="1:11">
      <c r="E28" s="7" t="s">
        <v>28</v>
      </c>
      <c r="F28" s="7"/>
      <c r="G28" s="2">
        <v>9080.289284728</v>
      </c>
      <c r="H28" s="4">
        <f>G28/G5</f>
        <v>9.6151219784156082E-4</v>
      </c>
      <c r="I28">
        <v>238</v>
      </c>
      <c r="J28" s="4">
        <f>I28/I5</f>
        <v>5.1914171478179688E-4</v>
      </c>
      <c r="K28" s="2">
        <v>77.648952280000003</v>
      </c>
    </row>
    <row r="29" spans="1:11">
      <c r="E29" s="7" t="s">
        <v>29</v>
      </c>
      <c r="F29" s="7"/>
      <c r="G29" s="2">
        <v>37971.830070994998</v>
      </c>
      <c r="H29" s="4">
        <f>G29/G5</f>
        <v>4.0208386145841098E-3</v>
      </c>
      <c r="I29">
        <v>1495</v>
      </c>
      <c r="J29" s="4">
        <f>I29/I5</f>
        <v>3.2609952252049845E-3</v>
      </c>
      <c r="K29" s="2">
        <v>615.19924719400001</v>
      </c>
    </row>
    <row r="31" spans="1:11">
      <c r="A31" s="18" t="s">
        <v>47</v>
      </c>
    </row>
  </sheetData>
  <mergeCells count="21"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9:F29"/>
    <mergeCell ref="E20:F20"/>
    <mergeCell ref="D25:K25"/>
    <mergeCell ref="E26:F26"/>
    <mergeCell ref="E27:F27"/>
    <mergeCell ref="E28:F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3"/>
  <sheetViews>
    <sheetView topLeftCell="A43" workbookViewId="0">
      <selection activeCell="E57" sqref="E57"/>
    </sheetView>
  </sheetViews>
  <sheetFormatPr defaultRowHeight="30" customHeight="1"/>
  <cols>
    <col min="5" max="5" width="35" customWidth="1"/>
  </cols>
  <sheetData>
    <row r="1" spans="1:5" ht="30" customHeight="1">
      <c r="E1" s="6" t="s">
        <v>45</v>
      </c>
    </row>
    <row r="2" spans="1:5" ht="15">
      <c r="A2" t="s">
        <v>30</v>
      </c>
      <c r="E2" t="s">
        <v>46</v>
      </c>
    </row>
    <row r="3" spans="1:5" ht="15">
      <c r="A3" t="s">
        <v>31</v>
      </c>
      <c r="B3">
        <f>'NEWT - UK'!$G$7</f>
        <v>9366732.3470109049</v>
      </c>
    </row>
    <row r="4" spans="1:5" ht="15">
      <c r="A4" t="s">
        <v>32</v>
      </c>
      <c r="B4">
        <f>'NEWT - UK'!$G$8</f>
        <v>283270.3831347879</v>
      </c>
    </row>
    <row r="5" spans="1:5" ht="15">
      <c r="A5" t="s">
        <v>33</v>
      </c>
      <c r="B5">
        <f>'NEWT - UK'!$G$9</f>
        <v>373344.71285991097</v>
      </c>
    </row>
    <row r="6" spans="1:5" ht="15">
      <c r="A6" t="s">
        <v>34</v>
      </c>
      <c r="B6">
        <f>'NEWT - UK'!$G$10</f>
        <v>103.672557385</v>
      </c>
    </row>
    <row r="15" spans="1:5" ht="15">
      <c r="A15" t="s">
        <v>35</v>
      </c>
    </row>
    <row r="16" spans="1:5" ht="15">
      <c r="A16" t="s">
        <v>31</v>
      </c>
      <c r="B16">
        <f>'NEWT - UK'!$I$7</f>
        <v>312438</v>
      </c>
    </row>
    <row r="17" spans="1:2" ht="15">
      <c r="A17" t="s">
        <v>32</v>
      </c>
      <c r="B17">
        <f>'NEWT - UK'!$I$8</f>
        <v>10877</v>
      </c>
    </row>
    <row r="18" spans="1:2" ht="15">
      <c r="A18" t="s">
        <v>33</v>
      </c>
      <c r="B18">
        <f>'NEWT - UK'!$I$9</f>
        <v>652680</v>
      </c>
    </row>
    <row r="19" spans="1:2" ht="15">
      <c r="A19" t="s">
        <v>34</v>
      </c>
      <c r="B19">
        <f>'NEWT - UK'!$I$10</f>
        <v>18</v>
      </c>
    </row>
    <row r="27" spans="1:2" ht="15">
      <c r="A27" t="s">
        <v>18</v>
      </c>
    </row>
    <row r="28" spans="1:2" ht="15">
      <c r="A28" t="s">
        <v>36</v>
      </c>
      <c r="B28">
        <f>'NEWT - UK'!$G$18</f>
        <v>1206795.6467644861</v>
      </c>
    </row>
    <row r="29" spans="1:2" ht="15">
      <c r="A29" t="s">
        <v>37</v>
      </c>
      <c r="B29">
        <f>'NEWT - UK'!$G$19</f>
        <v>3019041.5262744268</v>
      </c>
    </row>
    <row r="30" spans="1:2" ht="15">
      <c r="A30" t="s">
        <v>38</v>
      </c>
      <c r="B30">
        <f>'NEWT - UK'!$G$22</f>
        <v>380832.36006676598</v>
      </c>
    </row>
    <row r="31" spans="1:2" ht="15">
      <c r="A31" t="s">
        <v>39</v>
      </c>
      <c r="B31">
        <f>'NEWT - UK'!$G$23</f>
        <v>5043333.197040014</v>
      </c>
    </row>
    <row r="40" spans="1:2" ht="15">
      <c r="A40" t="s">
        <v>40</v>
      </c>
    </row>
    <row r="41" spans="1:2" ht="15">
      <c r="A41" t="s">
        <v>41</v>
      </c>
      <c r="B41">
        <f>'NEWT - UK'!$G$26</f>
        <v>1627237.687730595</v>
      </c>
    </row>
    <row r="42" spans="1:2" ht="15">
      <c r="A42" t="s">
        <v>42</v>
      </c>
      <c r="B42">
        <f>'NEWT - UK'!$G$27</f>
        <v>7982358.2746527828</v>
      </c>
    </row>
    <row r="43" spans="1:2" ht="15">
      <c r="A43" t="s">
        <v>43</v>
      </c>
      <c r="B43">
        <f>'NEWT - UK'!$G$28</f>
        <v>5797.7807191399997</v>
      </c>
    </row>
    <row r="44" spans="1:2" ht="15">
      <c r="A44" t="s">
        <v>44</v>
      </c>
      <c r="B44">
        <f>'NEWT - UK'!$G$29</f>
        <v>34608.987043175002</v>
      </c>
    </row>
    <row r="53" spans="1:1" ht="30" customHeight="1">
      <c r="A53" s="18" t="s">
        <v>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2023-02-24T11:01:54Z</dcterms:created>
  <dcterms:modified xsi:type="dcterms:W3CDTF">2023-04-18T12:55:25Z</dcterms:modified>
</cp:coreProperties>
</file>