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ma01-my.sharepoint.com/personal/ludovic_cathan_icmagroup_org/Documents/Desktop/"/>
    </mc:Choice>
  </mc:AlternateContent>
  <xr:revisionPtr revIDLastSave="0" documentId="8_{7E6EC0AE-905E-4018-952A-3D2D90733A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EWT - UK" sheetId="2" r:id="rId1"/>
    <sheet name="Outstanding - UK" sheetId="5" r:id="rId2"/>
    <sheet name="Images - UK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4" i="3" l="1"/>
  <c r="B43" i="3"/>
  <c r="B42" i="3"/>
  <c r="B41" i="3"/>
  <c r="B31" i="3"/>
  <c r="B30" i="3"/>
  <c r="B29" i="3"/>
  <c r="B28" i="3"/>
  <c r="B19" i="3"/>
  <c r="B18" i="3"/>
  <c r="B17" i="3"/>
  <c r="B16" i="3"/>
  <c r="B6" i="3"/>
  <c r="B5" i="3"/>
  <c r="B3" i="3"/>
  <c r="J29" i="5"/>
  <c r="H29" i="5"/>
  <c r="J28" i="5"/>
  <c r="H28" i="5"/>
  <c r="J27" i="5"/>
  <c r="H27" i="5"/>
  <c r="J26" i="5"/>
  <c r="H26" i="5"/>
  <c r="I23" i="5"/>
  <c r="H23" i="5"/>
  <c r="G23" i="5"/>
  <c r="J22" i="5"/>
  <c r="J23" i="5" s="1"/>
  <c r="H22" i="5"/>
  <c r="J19" i="5"/>
  <c r="H19" i="5"/>
  <c r="J18" i="5"/>
  <c r="J20" i="5" s="1"/>
  <c r="H18" i="5"/>
  <c r="H20" i="5" s="1"/>
  <c r="J15" i="5"/>
  <c r="H15" i="5"/>
  <c r="J14" i="5"/>
  <c r="H14" i="5"/>
  <c r="K13" i="5"/>
  <c r="I13" i="5"/>
  <c r="J13" i="5" s="1"/>
  <c r="G13" i="5"/>
  <c r="H13" i="5" s="1"/>
  <c r="J10" i="5"/>
  <c r="H10" i="5"/>
  <c r="J9" i="5"/>
  <c r="H9" i="5"/>
  <c r="K8" i="5"/>
  <c r="J8" i="5"/>
  <c r="I8" i="5"/>
  <c r="H8" i="5"/>
  <c r="G8" i="5"/>
  <c r="J7" i="5"/>
  <c r="H7" i="5"/>
  <c r="J5" i="5"/>
  <c r="H5" i="5"/>
  <c r="J29" i="2"/>
  <c r="H29" i="2"/>
  <c r="J28" i="2"/>
  <c r="H28" i="2"/>
  <c r="J27" i="2"/>
  <c r="H27" i="2"/>
  <c r="J26" i="2"/>
  <c r="H26" i="2"/>
  <c r="I23" i="2"/>
  <c r="G23" i="2"/>
  <c r="J22" i="2"/>
  <c r="J23" i="2" s="1"/>
  <c r="H22" i="2"/>
  <c r="H23" i="2" s="1"/>
  <c r="H20" i="2"/>
  <c r="J19" i="2"/>
  <c r="H19" i="2"/>
  <c r="J18" i="2"/>
  <c r="J20" i="2" s="1"/>
  <c r="H18" i="2"/>
  <c r="J15" i="2"/>
  <c r="J14" i="2"/>
  <c r="H14" i="2"/>
  <c r="K13" i="2"/>
  <c r="I13" i="2"/>
  <c r="J13" i="2" s="1"/>
  <c r="H13" i="2"/>
  <c r="G13" i="2"/>
  <c r="J10" i="2"/>
  <c r="H10" i="2"/>
  <c r="K8" i="2"/>
  <c r="I8" i="2"/>
  <c r="G8" i="2"/>
  <c r="B4" i="3" s="1"/>
  <c r="J7" i="2"/>
  <c r="J8" i="2" s="1"/>
  <c r="H7" i="2"/>
  <c r="H8" i="2" s="1"/>
  <c r="J5" i="2"/>
  <c r="J9" i="2" s="1"/>
  <c r="H5" i="2"/>
  <c r="H9" i="2" s="1"/>
  <c r="H15" i="2" l="1"/>
</calcChain>
</file>

<file path=xl/sharedStrings.xml><?xml version="1.0" encoding="utf-8"?>
<sst xmlns="http://schemas.openxmlformats.org/spreadsheetml/2006/main" count="83" uniqueCount="46">
  <si>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17 March 2023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</si>
  <si>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</si>
  <si>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</si>
  <si>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</si>
  <si>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</si>
  <si>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</si>
  <si>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</si>
  <si>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</si>
  <si>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</si>
  <si>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</si>
  <si>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</si>
  <si>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</si>
  <si>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</si>
  <si>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</si>
  <si>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</si>
  <si>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</si>
  <si>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</si>
  <si>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</si>
  <si>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</si>
  <si>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GB-based Trading Venues</t>
  </si>
  <si>
    <t>Non GB-based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</si>
  <si>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</si>
  <si>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</si>
  <si>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</si>
  <si>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</si>
  <si>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</si>
  <si>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GB-GB counterparties</t>
  </si>
  <si>
    <t>GB-nonGB counterparties</t>
  </si>
  <si>
    <t>NonGB - GB counterparties</t>
  </si>
  <si>
    <t>NonGB-nonGB counterparties</t>
  </si>
  <si>
    <t>New Reported Loan Values</t>
  </si>
  <si>
    <t>Repo</t>
  </si>
  <si>
    <t>SBSC</t>
  </si>
  <si>
    <t>SLEB</t>
  </si>
  <si>
    <t>MGLD</t>
  </si>
  <si>
    <t>New Reported Transaction Numbers</t>
  </si>
  <si>
    <t>GB MIC</t>
  </si>
  <si>
    <t>nGB MIC</t>
  </si>
  <si>
    <t>XOFF</t>
  </si>
  <si>
    <t>XXXX</t>
  </si>
  <si>
    <t>Location of Counterparties</t>
  </si>
  <si>
    <t>GB-GB</t>
  </si>
  <si>
    <t>GB-nGB</t>
  </si>
  <si>
    <t>nGB-GB</t>
  </si>
  <si>
    <t>nGB-nGB</t>
  </si>
  <si>
    <r>
      <rPr>
        <sz val="18"/>
        <rFont val="Calibri"/>
        <family val="2"/>
      </rPr>
      <t>SFTR Public Data</t>
    </r>
    <r>
      <rPr>
        <sz val="11"/>
        <rFont val="Calibri"/>
      </rPr>
      <t xml:space="preserve">
for week ending 17 March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</si>
</sst>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7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  <font>
      <sz val="18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rPr lang="en-GB"/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UK'!$A$3:$A$6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UK'!$B$3:$B$6</c:f>
              <c:numCache>
                <c:formatCode>General</c:formatCode>
                <c:ptCount val="4"/>
                <c:pt idx="0">
                  <c:v>9507167.8041702546</c:v>
                </c:pt>
                <c:pt idx="1">
                  <c:v>303288.22317514196</c:v>
                </c:pt>
                <c:pt idx="2">
                  <c:v>416688.79222177801</c:v>
                </c:pt>
                <c:pt idx="3">
                  <c:v>62.564611638000002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C324-4B56-9465-E85017D565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rPr lang="en-GB"/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UK'!$A$16:$A$19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UK'!$B$16:$B$19</c:f>
              <c:numCache>
                <c:formatCode>General</c:formatCode>
                <c:ptCount val="4"/>
                <c:pt idx="0">
                  <c:v>291579</c:v>
                </c:pt>
                <c:pt idx="1">
                  <c:v>11110</c:v>
                </c:pt>
                <c:pt idx="2">
                  <c:v>756366</c:v>
                </c:pt>
                <c:pt idx="3">
                  <c:v>27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5A44-4BC9-B70C-E96549F89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UK'!$A$28:$A$31</c:f>
              <c:strCache>
                <c:ptCount val="4"/>
                <c:pt idx="0">
                  <c:v>GB MIC</c:v>
                </c:pt>
                <c:pt idx="1">
                  <c:v>nGB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UK'!$B$28:$B$31</c:f>
              <c:numCache>
                <c:formatCode>General</c:formatCode>
                <c:ptCount val="4"/>
                <c:pt idx="0">
                  <c:v>1216127.5589296359</c:v>
                </c:pt>
                <c:pt idx="1">
                  <c:v>3087409.7933948678</c:v>
                </c:pt>
                <c:pt idx="2">
                  <c:v>156182.891015731</c:v>
                </c:pt>
                <c:pt idx="3">
                  <c:v>5350735.7840051614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5AC-4A67-910C-E649D944AF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UK'!$A$41:$A$44</c:f>
              <c:strCache>
                <c:ptCount val="4"/>
                <c:pt idx="0">
                  <c:v>GB-GB</c:v>
                </c:pt>
                <c:pt idx="1">
                  <c:v>GB-nGB</c:v>
                </c:pt>
                <c:pt idx="2">
                  <c:v>nGB-GB</c:v>
                </c:pt>
                <c:pt idx="3">
                  <c:v>nGB-nGB</c:v>
                </c:pt>
              </c:strCache>
            </c:strRef>
          </c:cat>
          <c:val>
            <c:numRef>
              <c:f>'Images - UK'!$B$41:$B$44</c:f>
              <c:numCache>
                <c:formatCode>General</c:formatCode>
                <c:ptCount val="4"/>
                <c:pt idx="0">
                  <c:v>1563219.7614444259</c:v>
                </c:pt>
                <c:pt idx="1">
                  <c:v>8166941.6930579003</c:v>
                </c:pt>
                <c:pt idx="2">
                  <c:v>28851.461598739999</c:v>
                </c:pt>
                <c:pt idx="3">
                  <c:v>51443.111244330001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412C-42F5-B3DE-C241615A33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2</xdr:row>
      <xdr:rowOff>47625</xdr:rowOff>
    </xdr:from>
    <xdr:to>
      <xdr:col>13</xdr:col>
      <xdr:colOff>323850</xdr:colOff>
      <xdr:row>12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15</xdr:row>
      <xdr:rowOff>47625</xdr:rowOff>
    </xdr:from>
    <xdr:to>
      <xdr:col>13</xdr:col>
      <xdr:colOff>323850</xdr:colOff>
      <xdr:row>25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27</xdr:row>
      <xdr:rowOff>47625</xdr:rowOff>
    </xdr:from>
    <xdr:to>
      <xdr:col>13</xdr:col>
      <xdr:colOff>323850</xdr:colOff>
      <xdr:row>37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40</xdr:row>
      <xdr:rowOff>47625</xdr:rowOff>
    </xdr:from>
    <xdr:to>
      <xdr:col>13</xdr:col>
      <xdr:colOff>323850</xdr:colOff>
      <xdr:row>50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activeCell="F1" sqref="F1:K1"/>
    </sheetView>
  </sheetViews>
  <sheetFormatPr defaultRowHeight="1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>
      <c r="A1" s="6"/>
      <c r="B1" s="6"/>
      <c r="C1" s="6"/>
      <c r="D1" s="6"/>
      <c r="E1" s="6"/>
      <c r="F1" s="16" t="s">
        <v>0</v>
      </c>
      <c r="G1" s="8"/>
      <c r="H1" s="9"/>
      <c r="I1" s="6"/>
      <c r="J1" s="9"/>
      <c r="K1" s="8"/>
    </row>
    <row r="2" spans="1:11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>
      <c r="B4" s="1"/>
      <c r="C4" s="1"/>
      <c r="D4" s="13" t="s">
        <v>6</v>
      </c>
      <c r="E4" s="13"/>
      <c r="F4" s="13"/>
      <c r="G4" s="3">
        <v>10227207.384178812</v>
      </c>
      <c r="H4" s="5"/>
      <c r="I4" s="1">
        <v>1059082</v>
      </c>
      <c r="J4" s="5"/>
      <c r="K4" s="3">
        <v>1174771.961444838</v>
      </c>
    </row>
    <row r="5" spans="1:11">
      <c r="E5" s="6" t="s">
        <v>7</v>
      </c>
      <c r="F5" s="6"/>
      <c r="G5" s="2">
        <v>9810456.0273453966</v>
      </c>
      <c r="H5" s="4">
        <f>G5/G4</f>
        <v>0.95925071809161544</v>
      </c>
      <c r="I5">
        <v>302689</v>
      </c>
      <c r="J5" s="4">
        <f>I5/I4</f>
        <v>0.28580317671341787</v>
      </c>
      <c r="K5" s="2">
        <v>834862.30813946202</v>
      </c>
    </row>
    <row r="6" spans="1:11">
      <c r="F6" t="s">
        <v>8</v>
      </c>
    </row>
    <row r="7" spans="1:11">
      <c r="F7" t="s">
        <v>9</v>
      </c>
      <c r="G7" s="2">
        <v>9507167.8041702546</v>
      </c>
      <c r="H7" s="4">
        <f>G7/G5</f>
        <v>0.96908520640327378</v>
      </c>
      <c r="I7">
        <v>291579</v>
      </c>
      <c r="J7" s="4">
        <f>I7/I5</f>
        <v>0.96329565990174737</v>
      </c>
      <c r="K7" s="2">
        <v>817868.16025112697</v>
      </c>
    </row>
    <row r="8" spans="1:11">
      <c r="F8" t="s">
        <v>10</v>
      </c>
      <c r="G8" s="2">
        <f>G5-G7</f>
        <v>303288.22317514196</v>
      </c>
      <c r="H8" s="4">
        <f>1-H7</f>
        <v>3.091479359672622E-2</v>
      </c>
      <c r="I8">
        <f>I5-I7</f>
        <v>11110</v>
      </c>
      <c r="J8" s="4">
        <f>1-J7</f>
        <v>3.670434009825263E-2</v>
      </c>
      <c r="K8" s="2">
        <f>K5-K7</f>
        <v>16994.14788833505</v>
      </c>
    </row>
    <row r="9" spans="1:11">
      <c r="E9" s="6" t="s">
        <v>11</v>
      </c>
      <c r="F9" s="6"/>
      <c r="G9" s="2">
        <v>416688.79222177801</v>
      </c>
      <c r="H9" s="4">
        <f>1-H5-H10</f>
        <v>4.0743164440605939E-2</v>
      </c>
      <c r="I9">
        <v>756366</v>
      </c>
      <c r="J9" s="4">
        <f>1-J5-J10</f>
        <v>0.71417132950989626</v>
      </c>
      <c r="K9" s="2">
        <v>339777.19811330503</v>
      </c>
    </row>
    <row r="10" spans="1:11">
      <c r="E10" s="6" t="s">
        <v>12</v>
      </c>
      <c r="F10" s="6"/>
      <c r="G10" s="2">
        <v>62.564611638000002</v>
      </c>
      <c r="H10" s="4">
        <f>G10/G4</f>
        <v>6.1174677786221111E-6</v>
      </c>
      <c r="I10">
        <v>27</v>
      </c>
      <c r="J10" s="4">
        <f>I10/I4</f>
        <v>2.54937766858468E-5</v>
      </c>
      <c r="K10" s="2">
        <v>132.455192071</v>
      </c>
    </row>
    <row r="12" spans="1:11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>
      <c r="B13" s="1"/>
      <c r="C13" s="1"/>
      <c r="D13" s="13" t="s">
        <v>14</v>
      </c>
      <c r="E13" s="13"/>
      <c r="F13" s="13"/>
      <c r="G13" s="3">
        <f>G14+G15</f>
        <v>2792533.5252938662</v>
      </c>
      <c r="H13" s="5">
        <f>G13/G5</f>
        <v>0.28464869701367956</v>
      </c>
      <c r="I13" s="1">
        <f>I14+I15</f>
        <v>100784</v>
      </c>
      <c r="J13" s="5">
        <f>I13/I5</f>
        <v>0.33296221534314097</v>
      </c>
      <c r="K13" s="3">
        <f>K14+K15</f>
        <v>54305.011062392994</v>
      </c>
    </row>
    <row r="14" spans="1:11">
      <c r="E14" s="6" t="s">
        <v>15</v>
      </c>
      <c r="F14" s="6"/>
      <c r="G14" s="2">
        <v>2673386.7161087161</v>
      </c>
      <c r="H14" s="4">
        <f>G14/G7</f>
        <v>0.28119696329921234</v>
      </c>
      <c r="I14">
        <v>94750</v>
      </c>
      <c r="J14" s="4">
        <f>I14/I7</f>
        <v>0.32495481499010559</v>
      </c>
      <c r="K14" s="2">
        <v>53941.440164952997</v>
      </c>
    </row>
    <row r="15" spans="1:11">
      <c r="E15" s="6" t="s">
        <v>16</v>
      </c>
      <c r="F15" s="6"/>
      <c r="G15" s="2">
        <v>119146.80918515001</v>
      </c>
      <c r="H15" s="4">
        <f>G15/G8</f>
        <v>0.39285010125943953</v>
      </c>
      <c r="I15">
        <v>6034</v>
      </c>
      <c r="J15" s="4">
        <f>I15/I8</f>
        <v>0.54311431143114308</v>
      </c>
      <c r="K15" s="2">
        <v>363.57089744000001</v>
      </c>
    </row>
    <row r="16" spans="1:11">
      <c r="E16" s="6" t="s">
        <v>17</v>
      </c>
      <c r="F16" s="6"/>
      <c r="G16" s="8"/>
      <c r="H16" s="9"/>
      <c r="I16" s="6"/>
      <c r="J16" s="9"/>
      <c r="K16" s="8"/>
    </row>
    <row r="17" spans="2:11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>
      <c r="E18" s="6" t="s">
        <v>19</v>
      </c>
      <c r="F18" s="6"/>
      <c r="G18" s="2">
        <v>1216127.5589296359</v>
      </c>
      <c r="H18" s="4">
        <f>G18/G5</f>
        <v>0.12396238824574875</v>
      </c>
      <c r="I18">
        <v>40231</v>
      </c>
      <c r="J18" s="4">
        <f>I18/I5</f>
        <v>0.13291199878423068</v>
      </c>
      <c r="K18" s="2">
        <v>142200.194211036</v>
      </c>
    </row>
    <row r="19" spans="2:11">
      <c r="E19" s="6" t="s">
        <v>20</v>
      </c>
      <c r="F19" s="6"/>
      <c r="G19" s="2">
        <v>3087409.7933948678</v>
      </c>
      <c r="H19" s="4">
        <f>G19/G5</f>
        <v>0.31470604269456043</v>
      </c>
      <c r="I19">
        <v>107804</v>
      </c>
      <c r="J19" s="4">
        <f>I19/I5</f>
        <v>0.35615433662934565</v>
      </c>
      <c r="K19" s="2">
        <v>55845.542296467996</v>
      </c>
    </row>
    <row r="20" spans="2:11">
      <c r="E20" s="6" t="s">
        <v>21</v>
      </c>
      <c r="F20" s="6"/>
      <c r="G20" s="2">
        <v>5506918.6750208922</v>
      </c>
      <c r="H20" s="4">
        <f>1-H18-H19</f>
        <v>0.56133156905969073</v>
      </c>
      <c r="I20">
        <v>154654</v>
      </c>
      <c r="J20" s="4">
        <f>1-J18-J19</f>
        <v>0.51093366458642375</v>
      </c>
      <c r="K20" s="2">
        <v>636816.57163195801</v>
      </c>
    </row>
    <row r="21" spans="2:11">
      <c r="F21" t="s">
        <v>22</v>
      </c>
    </row>
    <row r="22" spans="2:11">
      <c r="F22" t="s">
        <v>23</v>
      </c>
      <c r="G22" s="2">
        <v>156182.891015731</v>
      </c>
      <c r="H22" s="4">
        <f>G22/G20</f>
        <v>2.8361212545986704E-2</v>
      </c>
      <c r="I22">
        <v>6483</v>
      </c>
      <c r="J22" s="4">
        <f>I22/I20</f>
        <v>4.1919381328643292E-2</v>
      </c>
      <c r="K22" s="2">
        <v>3948.24322041</v>
      </c>
    </row>
    <row r="23" spans="2:11">
      <c r="F23" t="s">
        <v>24</v>
      </c>
      <c r="G23" s="2">
        <f>G20-G22</f>
        <v>5350735.7840051614</v>
      </c>
      <c r="H23" s="4">
        <f>1-H22</f>
        <v>0.97163878745401333</v>
      </c>
      <c r="I23">
        <f>I20-I22</f>
        <v>148171</v>
      </c>
      <c r="J23" s="4">
        <f>1-J22</f>
        <v>0.95808061867135674</v>
      </c>
    </row>
    <row r="25" spans="2:11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>
      <c r="E26" s="6" t="s">
        <v>26</v>
      </c>
      <c r="F26" s="6"/>
      <c r="G26" s="2">
        <v>1563219.7614444259</v>
      </c>
      <c r="H26" s="4">
        <f>G26/G5</f>
        <v>0.15934221172666693</v>
      </c>
      <c r="I26">
        <v>48078</v>
      </c>
      <c r="J26" s="4">
        <f>I26/I5</f>
        <v>0.1588362973216734</v>
      </c>
      <c r="K26" s="2">
        <v>144077.77976767</v>
      </c>
    </row>
    <row r="27" spans="2:11">
      <c r="E27" s="6" t="s">
        <v>27</v>
      </c>
      <c r="F27" s="6"/>
      <c r="G27" s="2">
        <v>8166941.6930579003</v>
      </c>
      <c r="H27" s="4">
        <f>G27/G5</f>
        <v>0.83247319699447109</v>
      </c>
      <c r="I27">
        <v>252049</v>
      </c>
      <c r="J27" s="4">
        <f>I27/I5</f>
        <v>0.83269956952515622</v>
      </c>
      <c r="K27" s="2">
        <v>690779.97137183801</v>
      </c>
    </row>
    <row r="28" spans="2:11">
      <c r="E28" s="6" t="s">
        <v>28</v>
      </c>
      <c r="F28" s="6"/>
      <c r="G28" s="2">
        <v>28851.461598739999</v>
      </c>
      <c r="H28" s="4">
        <f>G28/G5</f>
        <v>2.9408889371014177E-3</v>
      </c>
      <c r="I28">
        <v>896</v>
      </c>
      <c r="J28" s="4">
        <f>I28/I5</f>
        <v>2.9601339989229871E-3</v>
      </c>
      <c r="K28" s="2">
        <v>0</v>
      </c>
    </row>
    <row r="29" spans="2:11">
      <c r="E29" s="6" t="s">
        <v>29</v>
      </c>
      <c r="F29" s="6"/>
      <c r="G29" s="2">
        <v>51443.111244330001</v>
      </c>
      <c r="H29" s="4">
        <f>G29/G5</f>
        <v>5.2437023417605541E-3</v>
      </c>
      <c r="I29">
        <v>1666</v>
      </c>
      <c r="J29" s="4">
        <f>I29/I5</f>
        <v>5.5039991542474289E-3</v>
      </c>
      <c r="K29" s="2">
        <v>4.5569999540000001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>
      <c r="B4" s="1"/>
      <c r="C4" s="1"/>
      <c r="D4" s="13" t="s">
        <v>6</v>
      </c>
      <c r="E4" s="13"/>
      <c r="F4" s="13"/>
      <c r="G4" s="3">
        <v>12116392.305052776</v>
      </c>
      <c r="H4" s="5"/>
      <c r="I4" s="1">
        <v>4727224</v>
      </c>
      <c r="J4" s="5"/>
      <c r="K4" s="3">
        <v>546017903.71401167</v>
      </c>
    </row>
    <row r="5" spans="1:11">
      <c r="E5" s="6" t="s">
        <v>7</v>
      </c>
      <c r="F5" s="6"/>
      <c r="G5" s="2">
        <v>9924802.7795391418</v>
      </c>
      <c r="H5" s="4">
        <f>G5/G4</f>
        <v>0.81912194072820688</v>
      </c>
      <c r="I5">
        <v>464969</v>
      </c>
      <c r="J5" s="4">
        <f>I5/I4</f>
        <v>9.8359840786051173E-2</v>
      </c>
      <c r="K5" s="2">
        <v>10520351.85273966</v>
      </c>
    </row>
    <row r="6" spans="1:11">
      <c r="F6" t="s">
        <v>8</v>
      </c>
    </row>
    <row r="7" spans="1:11">
      <c r="F7" t="s">
        <v>9</v>
      </c>
      <c r="G7" s="2">
        <v>9524571.5067248121</v>
      </c>
      <c r="H7" s="4">
        <f>G7/G5</f>
        <v>0.95967362962219849</v>
      </c>
      <c r="I7">
        <v>448782</v>
      </c>
      <c r="J7" s="4">
        <f>I7/I5</f>
        <v>0.96518692644025728</v>
      </c>
      <c r="K7" s="2">
        <v>10306941.8942811</v>
      </c>
    </row>
    <row r="8" spans="1:11">
      <c r="F8" t="s">
        <v>10</v>
      </c>
      <c r="G8" s="2">
        <f>G5-G7</f>
        <v>400231.27281432971</v>
      </c>
      <c r="H8" s="4">
        <f>1-H7</f>
        <v>4.0326370377801513E-2</v>
      </c>
      <c r="I8">
        <f>I5-I7</f>
        <v>16187</v>
      </c>
      <c r="J8" s="4">
        <f>1-J7</f>
        <v>3.4813073559742724E-2</v>
      </c>
      <c r="K8" s="2">
        <f>K5-K7</f>
        <v>213409.95845855959</v>
      </c>
    </row>
    <row r="9" spans="1:11">
      <c r="E9" s="6" t="s">
        <v>11</v>
      </c>
      <c r="F9" s="6"/>
      <c r="G9" s="2">
        <v>1947748.4842611679</v>
      </c>
      <c r="H9" s="4">
        <f>1-H5-H10</f>
        <v>0.16075317101187928</v>
      </c>
      <c r="I9">
        <v>4242223</v>
      </c>
      <c r="J9" s="4">
        <f>1-J5-J10</f>
        <v>0.89740257707271753</v>
      </c>
      <c r="K9" s="2">
        <v>531987516.10664672</v>
      </c>
    </row>
    <row r="10" spans="1:11">
      <c r="E10" s="6" t="s">
        <v>12</v>
      </c>
      <c r="F10" s="6"/>
      <c r="G10" s="2">
        <v>243841.041252467</v>
      </c>
      <c r="H10" s="4">
        <f>G10/G4</f>
        <v>2.0124888259913841E-2</v>
      </c>
      <c r="I10">
        <v>20032</v>
      </c>
      <c r="J10" s="4">
        <f>I10/I4</f>
        <v>4.237582141231302E-3</v>
      </c>
      <c r="K10" s="2">
        <v>3510035.7546252189</v>
      </c>
    </row>
    <row r="12" spans="1:11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>
      <c r="B13" s="1"/>
      <c r="C13" s="1"/>
      <c r="D13" s="13" t="s">
        <v>14</v>
      </c>
      <c r="E13" s="13"/>
      <c r="F13" s="13"/>
      <c r="G13" s="3">
        <f>G14+G15</f>
        <v>1831992.275009671</v>
      </c>
      <c r="H13" s="5">
        <f>G13/G5</f>
        <v>0.18458727248328652</v>
      </c>
      <c r="I13" s="1">
        <f>I14+I15</f>
        <v>55649</v>
      </c>
      <c r="J13" s="5">
        <f>I13/I5</f>
        <v>0.11968324770038433</v>
      </c>
      <c r="K13" s="3">
        <f>K14+K15</f>
        <v>1851493.6962592031</v>
      </c>
    </row>
    <row r="14" spans="1:11">
      <c r="E14" s="6" t="s">
        <v>15</v>
      </c>
      <c r="F14" s="6"/>
      <c r="G14" s="2">
        <v>1752541.5931312409</v>
      </c>
      <c r="H14" s="4">
        <f>G14/G7</f>
        <v>0.18400214559719155</v>
      </c>
      <c r="I14">
        <v>51830</v>
      </c>
      <c r="J14" s="4">
        <f>I14/I7</f>
        <v>0.11549037171722573</v>
      </c>
      <c r="K14" s="2">
        <v>1851072.9501320161</v>
      </c>
    </row>
    <row r="15" spans="1:11">
      <c r="E15" s="6" t="s">
        <v>16</v>
      </c>
      <c r="F15" s="6"/>
      <c r="G15" s="2">
        <v>79450.681878429998</v>
      </c>
      <c r="H15" s="4">
        <f>G15/G8</f>
        <v>0.19851192866502404</v>
      </c>
      <c r="I15">
        <v>3819</v>
      </c>
      <c r="J15" s="4">
        <f>I15/I8</f>
        <v>0.23593006733798727</v>
      </c>
      <c r="K15" s="2">
        <v>420.74612718700001</v>
      </c>
    </row>
    <row r="16" spans="1:11">
      <c r="E16" s="6" t="s">
        <v>17</v>
      </c>
      <c r="F16" s="6"/>
      <c r="G16" s="8"/>
      <c r="H16" s="9"/>
      <c r="I16" s="6"/>
      <c r="J16" s="9"/>
      <c r="K16" s="8"/>
    </row>
    <row r="17" spans="2:11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>
      <c r="E18" s="6" t="s">
        <v>19</v>
      </c>
      <c r="F18" s="6"/>
      <c r="G18" s="2">
        <v>901421.72374440497</v>
      </c>
      <c r="H18" s="4">
        <f>G18/G5</f>
        <v>9.0825152274336934E-2</v>
      </c>
      <c r="I18">
        <v>30079</v>
      </c>
      <c r="J18" s="4">
        <f>I18/I5</f>
        <v>6.469033419432263E-2</v>
      </c>
      <c r="K18" s="2">
        <v>1577975.350250996</v>
      </c>
    </row>
    <row r="19" spans="2:11">
      <c r="E19" s="6" t="s">
        <v>20</v>
      </c>
      <c r="F19" s="6"/>
      <c r="G19" s="2">
        <v>2569240.2690747469</v>
      </c>
      <c r="H19" s="4">
        <f>G19/G5</f>
        <v>0.25887066233411338</v>
      </c>
      <c r="I19">
        <v>103910</v>
      </c>
      <c r="J19" s="4">
        <f>I19/I5</f>
        <v>0.22347726407566956</v>
      </c>
      <c r="K19" s="2">
        <v>1856524.9844739351</v>
      </c>
    </row>
    <row r="20" spans="2:11">
      <c r="E20" s="6" t="s">
        <v>21</v>
      </c>
      <c r="F20" s="6"/>
      <c r="G20" s="2">
        <v>6441259.1824769443</v>
      </c>
      <c r="H20" s="4">
        <f>1-H18-H19</f>
        <v>0.65030418539154966</v>
      </c>
      <c r="I20">
        <v>330026</v>
      </c>
      <c r="J20" s="4">
        <f>1-J18-J19</f>
        <v>0.71183240173000784</v>
      </c>
      <c r="K20" s="2">
        <v>6447510.1216791878</v>
      </c>
    </row>
    <row r="21" spans="2:11">
      <c r="F21" t="s">
        <v>22</v>
      </c>
    </row>
    <row r="22" spans="2:11">
      <c r="F22" t="s">
        <v>23</v>
      </c>
      <c r="G22" s="2">
        <v>812652.43666330702</v>
      </c>
      <c r="H22" s="4">
        <f>G22/G20</f>
        <v>0.12616359839611466</v>
      </c>
      <c r="I22">
        <v>88415</v>
      </c>
      <c r="J22" s="4">
        <f>I22/I20</f>
        <v>0.26790313490452267</v>
      </c>
      <c r="K22" s="2">
        <v>710043.54346239602</v>
      </c>
    </row>
    <row r="23" spans="2:11">
      <c r="F23" t="s">
        <v>24</v>
      </c>
      <c r="G23" s="2">
        <f>G20-G22</f>
        <v>5628606.745813637</v>
      </c>
      <c r="H23" s="4">
        <f>1-H22</f>
        <v>0.87383640160388532</v>
      </c>
      <c r="I23">
        <f>I20-I22</f>
        <v>241611</v>
      </c>
      <c r="J23" s="4">
        <f>1-J22</f>
        <v>0.73209686509547733</v>
      </c>
    </row>
    <row r="25" spans="2:11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>
      <c r="E26" s="6" t="s">
        <v>26</v>
      </c>
      <c r="F26" s="6"/>
      <c r="G26" s="2">
        <v>1477716.2266965271</v>
      </c>
      <c r="H26" s="4">
        <f>G26/G5</f>
        <v>0.1488912434353829</v>
      </c>
      <c r="I26">
        <v>57661</v>
      </c>
      <c r="J26" s="4">
        <f>I26/I5</f>
        <v>0.12401041789882766</v>
      </c>
      <c r="K26" s="2">
        <v>1052264.7092096291</v>
      </c>
    </row>
    <row r="27" spans="2:11">
      <c r="E27" s="6" t="s">
        <v>27</v>
      </c>
      <c r="F27" s="6"/>
      <c r="G27" s="2">
        <v>8352450.4894254049</v>
      </c>
      <c r="H27" s="4">
        <f>G27/G5</f>
        <v>0.84157344734796347</v>
      </c>
      <c r="I27">
        <v>404644</v>
      </c>
      <c r="J27" s="4">
        <f>I27/I5</f>
        <v>0.87026016788215987</v>
      </c>
      <c r="K27" s="2">
        <v>9099029.6486768033</v>
      </c>
    </row>
    <row r="28" spans="2:11">
      <c r="E28" s="6" t="s">
        <v>28</v>
      </c>
      <c r="F28" s="6"/>
      <c r="G28" s="2">
        <v>28042.373965006998</v>
      </c>
      <c r="H28" s="4">
        <f>G28/G5</f>
        <v>2.8254842527267979E-3</v>
      </c>
      <c r="I28">
        <v>748</v>
      </c>
      <c r="J28" s="4">
        <f>I28/I5</f>
        <v>1.608709397830823E-3</v>
      </c>
      <c r="K28" s="2">
        <v>368321.33483459201</v>
      </c>
    </row>
    <row r="29" spans="2:11">
      <c r="E29" s="6" t="s">
        <v>29</v>
      </c>
      <c r="F29" s="6"/>
      <c r="G29" s="2">
        <v>66593.689452203005</v>
      </c>
      <c r="H29" s="4">
        <f>G29/G5</f>
        <v>6.7098249639269188E-3</v>
      </c>
      <c r="I29">
        <v>1916</v>
      </c>
      <c r="J29" s="4">
        <f>I29/I5</f>
        <v>4.1207048211816272E-3</v>
      </c>
      <c r="K29" s="2">
        <v>736.16001863500003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4"/>
  <sheetViews>
    <sheetView workbookViewId="0">
      <selection activeCell="Q8" sqref="Q8"/>
    </sheetView>
  </sheetViews>
  <sheetFormatPr defaultRowHeight="30" customHeight="1"/>
  <cols>
    <col min="5" max="5" width="61.140625" customWidth="1"/>
  </cols>
  <sheetData>
    <row r="1" spans="1:5" ht="63" customHeight="1">
      <c r="E1" s="17" t="s">
        <v>45</v>
      </c>
    </row>
    <row r="2" spans="1:5">
      <c r="A2" t="s">
        <v>30</v>
      </c>
    </row>
    <row r="3" spans="1:5">
      <c r="A3" t="s">
        <v>31</v>
      </c>
      <c r="B3">
        <f>'NEWT - UK'!$G$7</f>
        <v>9507167.8041702546</v>
      </c>
    </row>
    <row r="4" spans="1:5">
      <c r="A4" t="s">
        <v>32</v>
      </c>
      <c r="B4">
        <f>'NEWT - UK'!$G$8</f>
        <v>303288.22317514196</v>
      </c>
    </row>
    <row r="5" spans="1:5">
      <c r="A5" t="s">
        <v>33</v>
      </c>
      <c r="B5">
        <f>'NEWT - UK'!$G$9</f>
        <v>416688.79222177801</v>
      </c>
    </row>
    <row r="6" spans="1:5">
      <c r="A6" t="s">
        <v>34</v>
      </c>
      <c r="B6">
        <f>'NEWT - UK'!$G$10</f>
        <v>62.564611638000002</v>
      </c>
    </row>
    <row r="15" spans="1:5">
      <c r="A15" t="s">
        <v>35</v>
      </c>
    </row>
    <row r="16" spans="1:5">
      <c r="A16" t="s">
        <v>31</v>
      </c>
      <c r="B16">
        <f>'NEWT - UK'!$I$7</f>
        <v>291579</v>
      </c>
    </row>
    <row r="17" spans="1:2">
      <c r="A17" t="s">
        <v>32</v>
      </c>
      <c r="B17">
        <f>'NEWT - UK'!$I$8</f>
        <v>11110</v>
      </c>
    </row>
    <row r="18" spans="1:2">
      <c r="A18" t="s">
        <v>33</v>
      </c>
      <c r="B18">
        <f>'NEWT - UK'!$I$9</f>
        <v>756366</v>
      </c>
    </row>
    <row r="19" spans="1:2">
      <c r="A19" t="s">
        <v>34</v>
      </c>
      <c r="B19">
        <f>'NEWT - UK'!$I$10</f>
        <v>27</v>
      </c>
    </row>
    <row r="27" spans="1:2">
      <c r="A27" t="s">
        <v>18</v>
      </c>
    </row>
    <row r="28" spans="1:2">
      <c r="A28" t="s">
        <v>36</v>
      </c>
      <c r="B28">
        <f>'NEWT - UK'!$G$18</f>
        <v>1216127.5589296359</v>
      </c>
    </row>
    <row r="29" spans="1:2">
      <c r="A29" t="s">
        <v>37</v>
      </c>
      <c r="B29">
        <f>'NEWT - UK'!$G$19</f>
        <v>3087409.7933948678</v>
      </c>
    </row>
    <row r="30" spans="1:2">
      <c r="A30" t="s">
        <v>38</v>
      </c>
      <c r="B30">
        <f>'NEWT - UK'!$G$22</f>
        <v>156182.891015731</v>
      </c>
    </row>
    <row r="31" spans="1:2">
      <c r="A31" t="s">
        <v>39</v>
      </c>
      <c r="B31">
        <f>'NEWT - UK'!$G$23</f>
        <v>5350735.7840051614</v>
      </c>
    </row>
    <row r="40" spans="1:2">
      <c r="A40" t="s">
        <v>40</v>
      </c>
    </row>
    <row r="41" spans="1:2">
      <c r="A41" t="s">
        <v>41</v>
      </c>
      <c r="B41">
        <f>'NEWT - UK'!$G$26</f>
        <v>1563219.7614444259</v>
      </c>
    </row>
    <row r="42" spans="1:2">
      <c r="A42" t="s">
        <v>42</v>
      </c>
      <c r="B42">
        <f>'NEWT - UK'!$G$27</f>
        <v>8166941.6930579003</v>
      </c>
    </row>
    <row r="43" spans="1:2">
      <c r="A43" t="s">
        <v>43</v>
      </c>
      <c r="B43">
        <f>'NEWT - UK'!$G$28</f>
        <v>28851.461598739999</v>
      </c>
    </row>
    <row r="44" spans="1:2">
      <c r="A44" t="s">
        <v>44</v>
      </c>
      <c r="B44">
        <f>'NEWT - UK'!$G$29</f>
        <v>51443.111244330001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UK</vt:lpstr>
      <vt:lpstr>Outstanding - UK</vt:lpstr>
      <vt:lpstr>Images - UK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2023-04-18T09:10:13Z</dcterms:created>
  <dcterms:modified xsi:type="dcterms:W3CDTF">2023-04-18T09:10:13Z</dcterms:modified>
</cp:coreProperties>
</file>