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9728F74-EDCB-46F3-874F-5453497A15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H13" i="2"/>
  <c r="G13" i="2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<sst xmlns="http://schemas.openxmlformats.org/spreadsheetml/2006/main" count="82" uniqueCount="45">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</sst>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7087905.3823606698</c:v>
                </c:pt>
                <c:pt idx="1">
                  <c:v>101793.86001677066</c:v>
                </c:pt>
                <c:pt idx="2">
                  <c:v>316430.06751913001</c:v>
                </c:pt>
                <c:pt idx="3">
                  <c:v>697.58779823899999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94-4C4A-A32D-606DA5042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192714</c:v>
                </c:pt>
                <c:pt idx="1">
                  <c:v>2578</c:v>
                </c:pt>
                <c:pt idx="2">
                  <c:v>637233</c:v>
                </c:pt>
                <c:pt idx="3">
                  <c:v>149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BB3-421E-97DB-CC4E43B4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399445.11102823401</c:v>
                </c:pt>
                <c:pt idx="1">
                  <c:v>3086115.6598173119</c:v>
                </c:pt>
                <c:pt idx="2">
                  <c:v>284533.47395756701</c:v>
                </c:pt>
                <c:pt idx="3">
                  <c:v>3419604.997574327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41-478D-8B96-987C7AEE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806917.120443188</c:v>
                </c:pt>
                <c:pt idx="1">
                  <c:v>6382158.9450836582</c:v>
                </c:pt>
                <c:pt idx="2">
                  <c:v>8.9582850000000001</c:v>
                </c:pt>
                <c:pt idx="3">
                  <c:v>614.21856559399998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21E-41F2-9EF0-EE885C442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7506826.8976948094</v>
      </c>
      <c r="H4" s="5"/>
      <c r="I4" s="1">
        <v>832674</v>
      </c>
      <c r="J4" s="5"/>
      <c r="K4" s="3">
        <v>331578.19599124498</v>
      </c>
    </row>
    <row r="5" spans="1:11" x14ac:dyDescent="0.25">
      <c r="E5" s="6" t="s">
        <v>7</v>
      </c>
      <c r="F5" s="6"/>
      <c r="G5" s="2">
        <v>7189699.2423774404</v>
      </c>
      <c r="H5" s="4">
        <f>G5/G4</f>
        <v>0.957754766475999</v>
      </c>
      <c r="I5">
        <v>195292</v>
      </c>
      <c r="J5" s="4">
        <f>I5/I4</f>
        <v>0.23453596485539357</v>
      </c>
      <c r="K5" s="2">
        <v>133284.05388946101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7087905.3823606698</v>
      </c>
      <c r="H7" s="4">
        <f>G7/G5</f>
        <v>0.98584170817371908</v>
      </c>
      <c r="I7">
        <v>192714</v>
      </c>
      <c r="J7" s="4">
        <f>I7/I5</f>
        <v>0.98679925444974703</v>
      </c>
      <c r="K7" s="2">
        <v>102450.522162225</v>
      </c>
    </row>
    <row r="8" spans="1:11" x14ac:dyDescent="0.25">
      <c r="F8" t="s">
        <v>10</v>
      </c>
      <c r="G8" s="2">
        <f>G5-G7</f>
        <v>101793.86001677066</v>
      </c>
      <c r="H8" s="4">
        <f>1-H7</f>
        <v>1.4158291826280922E-2</v>
      </c>
      <c r="I8">
        <f>I5-I7</f>
        <v>2578</v>
      </c>
      <c r="J8" s="4">
        <f>1-J7</f>
        <v>1.3200745550252968E-2</v>
      </c>
      <c r="K8" s="2">
        <f>K5-K7</f>
        <v>30833.531727236012</v>
      </c>
    </row>
    <row r="9" spans="1:11" x14ac:dyDescent="0.25">
      <c r="E9" s="6" t="s">
        <v>11</v>
      </c>
      <c r="F9" s="6"/>
      <c r="G9" s="2">
        <v>316430.06751913001</v>
      </c>
      <c r="H9" s="4">
        <f>1-H5-H10</f>
        <v>4.2152306404760621E-2</v>
      </c>
      <c r="I9">
        <v>637233</v>
      </c>
      <c r="J9" s="4">
        <f>1-J5-J10</f>
        <v>0.76528509356602947</v>
      </c>
      <c r="K9" s="2">
        <v>198105.56571964201</v>
      </c>
    </row>
    <row r="10" spans="1:11" x14ac:dyDescent="0.25">
      <c r="E10" s="6" t="s">
        <v>12</v>
      </c>
      <c r="F10" s="6"/>
      <c r="G10" s="2">
        <v>697.58779823899999</v>
      </c>
      <c r="H10" s="4">
        <f>G10/G4</f>
        <v>9.2927119240383002E-5</v>
      </c>
      <c r="I10">
        <v>149</v>
      </c>
      <c r="J10" s="4">
        <f>I10/I4</f>
        <v>1.7894157857697009E-4</v>
      </c>
      <c r="K10" s="2">
        <v>188.576382142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1892642.99105233</v>
      </c>
      <c r="H13" s="5">
        <f>G13/G5</f>
        <v>0.26324369452017354</v>
      </c>
      <c r="I13" s="1">
        <f>I14+I15</f>
        <v>59486</v>
      </c>
      <c r="J13" s="5">
        <f>I13/I5</f>
        <v>0.30460029084652723</v>
      </c>
      <c r="K13" s="3">
        <f>K14+K15</f>
        <v>30596.812732072998</v>
      </c>
    </row>
    <row r="14" spans="1:11" x14ac:dyDescent="0.25">
      <c r="E14" s="6" t="s">
        <v>15</v>
      </c>
      <c r="F14" s="6"/>
      <c r="G14" s="2">
        <v>1892642.99105233</v>
      </c>
      <c r="H14" s="4">
        <f>G14/G7</f>
        <v>0.26702430251996023</v>
      </c>
      <c r="I14">
        <v>59486</v>
      </c>
      <c r="J14" s="4">
        <f>I14/I7</f>
        <v>0.30867503139367147</v>
      </c>
      <c r="K14" s="2">
        <v>30596.812732072998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399445.11102823401</v>
      </c>
      <c r="H18" s="4">
        <f>G18/G5</f>
        <v>5.5557972254782137E-2</v>
      </c>
      <c r="I18">
        <v>13690</v>
      </c>
      <c r="J18" s="4">
        <f>I18/I5</f>
        <v>7.0100157712553512E-2</v>
      </c>
      <c r="K18" s="2">
        <v>18165.588225667001</v>
      </c>
    </row>
    <row r="19" spans="2:11" x14ac:dyDescent="0.25">
      <c r="E19" s="6" t="s">
        <v>20</v>
      </c>
      <c r="F19" s="6"/>
      <c r="G19" s="2">
        <v>3086115.6598173119</v>
      </c>
      <c r="H19" s="4">
        <f>G19/G5</f>
        <v>0.42924127363035791</v>
      </c>
      <c r="I19">
        <v>84878</v>
      </c>
      <c r="J19" s="4">
        <f>I19/I5</f>
        <v>0.43462097781783177</v>
      </c>
      <c r="K19" s="2">
        <v>33796.378497111</v>
      </c>
    </row>
    <row r="20" spans="2:11" x14ac:dyDescent="0.25">
      <c r="E20" s="6" t="s">
        <v>21</v>
      </c>
      <c r="F20" s="6"/>
      <c r="G20" s="2">
        <v>3704138.4715318941</v>
      </c>
      <c r="H20" s="4">
        <f>1-H18-H19</f>
        <v>0.51520075411485999</v>
      </c>
      <c r="I20">
        <v>96724</v>
      </c>
      <c r="J20" s="4">
        <f>1-J18-J19</f>
        <v>0.49527886446961472</v>
      </c>
      <c r="K20" s="2">
        <v>81322.087166683006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284533.47395756701</v>
      </c>
      <c r="H22" s="4">
        <f>G22/G20</f>
        <v>7.6815020859599376E-2</v>
      </c>
      <c r="I22">
        <v>7278</v>
      </c>
      <c r="J22" s="4">
        <f>I22/I20</f>
        <v>7.5245027087382663E-2</v>
      </c>
      <c r="K22" s="2">
        <v>5603.7130556390002</v>
      </c>
    </row>
    <row r="23" spans="2:11" x14ac:dyDescent="0.25">
      <c r="F23" t="s">
        <v>24</v>
      </c>
      <c r="G23" s="2">
        <f>G20-G22</f>
        <v>3419604.997574327</v>
      </c>
      <c r="H23" s="4">
        <f>1-H22</f>
        <v>0.92318497914040065</v>
      </c>
      <c r="I23">
        <f>I20-I22</f>
        <v>89446</v>
      </c>
      <c r="J23" s="4">
        <f>1-J22</f>
        <v>0.92475497291261732</v>
      </c>
      <c r="K23" s="2">
        <f>K20-K22</f>
        <v>75718.374111044002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806917.120443188</v>
      </c>
      <c r="H26" s="4">
        <f>G26/G5</f>
        <v>0.11223238876072404</v>
      </c>
      <c r="I26">
        <v>19268</v>
      </c>
      <c r="J26" s="4">
        <f>I26/I5</f>
        <v>9.8662515617639224E-2</v>
      </c>
      <c r="K26" s="2">
        <v>33086.400840139002</v>
      </c>
    </row>
    <row r="27" spans="2:11" x14ac:dyDescent="0.25">
      <c r="E27" s="6" t="s">
        <v>27</v>
      </c>
      <c r="F27" s="6"/>
      <c r="G27" s="2">
        <v>6382158.9450836582</v>
      </c>
      <c r="H27" s="4">
        <f>G27/G5</f>
        <v>0.88768093489446853</v>
      </c>
      <c r="I27">
        <v>175987</v>
      </c>
      <c r="J27" s="4">
        <f>I27/I5</f>
        <v>0.90114802449665121</v>
      </c>
      <c r="K27" s="2">
        <v>100197.65304932201</v>
      </c>
    </row>
    <row r="28" spans="2:11" x14ac:dyDescent="0.25">
      <c r="E28" s="6" t="s">
        <v>28</v>
      </c>
      <c r="F28" s="6"/>
      <c r="G28" s="2">
        <v>8.9582850000000001</v>
      </c>
      <c r="H28" s="4">
        <f>G28/G5</f>
        <v>1.2459888373630683E-6</v>
      </c>
      <c r="I28">
        <v>3</v>
      </c>
      <c r="J28" s="4">
        <f>I28/I5</f>
        <v>1.5361612354832762E-5</v>
      </c>
      <c r="K28" s="2">
        <v>0</v>
      </c>
    </row>
    <row r="29" spans="2:11" x14ac:dyDescent="0.25">
      <c r="E29" s="6" t="s">
        <v>29</v>
      </c>
      <c r="F29" s="6"/>
      <c r="G29" s="2">
        <v>614.21856559399998</v>
      </c>
      <c r="H29" s="4">
        <f>G29/G5</f>
        <v>8.5430355970063417E-5</v>
      </c>
      <c r="I29">
        <v>34</v>
      </c>
      <c r="J29" s="4">
        <f>I29/I5</f>
        <v>1.7409827335477133E-4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14679659.919868398</v>
      </c>
      <c r="H4" s="5"/>
      <c r="I4" s="1">
        <v>3808910</v>
      </c>
      <c r="J4" s="5"/>
      <c r="K4" s="3">
        <v>103208842.92381042</v>
      </c>
    </row>
    <row r="5" spans="1:11" x14ac:dyDescent="0.25">
      <c r="E5" s="6" t="s">
        <v>7</v>
      </c>
      <c r="F5" s="6"/>
      <c r="G5" s="2">
        <v>10160019.529779701</v>
      </c>
      <c r="H5" s="4">
        <f>G5/G4</f>
        <v>0.69211545670948926</v>
      </c>
      <c r="I5">
        <v>376613</v>
      </c>
      <c r="J5" s="4">
        <f>I5/I4</f>
        <v>9.8876844031494576E-2</v>
      </c>
      <c r="K5" s="2">
        <v>4068824.6667041751</v>
      </c>
    </row>
    <row r="6" spans="1:11" x14ac:dyDescent="0.25">
      <c r="F6" t="s">
        <v>8</v>
      </c>
    </row>
    <row r="7" spans="1:11" x14ac:dyDescent="0.25">
      <c r="F7" t="s">
        <v>9</v>
      </c>
      <c r="G7" s="2">
        <v>9784093.0618257467</v>
      </c>
      <c r="H7" s="4">
        <f>G7/G5</f>
        <v>0.96299943451367509</v>
      </c>
      <c r="I7">
        <v>365292</v>
      </c>
      <c r="J7" s="4">
        <f>I7/I5</f>
        <v>0.96993996489765355</v>
      </c>
      <c r="K7" s="2">
        <v>3411140.428627233</v>
      </c>
    </row>
    <row r="8" spans="1:11" x14ac:dyDescent="0.25">
      <c r="F8" t="s">
        <v>10</v>
      </c>
      <c r="G8" s="2">
        <f>G5-G7</f>
        <v>375926.46795395389</v>
      </c>
      <c r="H8" s="4">
        <f>1-H7</f>
        <v>3.700056548632491E-2</v>
      </c>
      <c r="I8">
        <f>I5-I7</f>
        <v>11321</v>
      </c>
      <c r="J8" s="4">
        <f>1-J7</f>
        <v>3.006003510234645E-2</v>
      </c>
      <c r="K8" s="2">
        <f>K5-K7</f>
        <v>657684.23807694204</v>
      </c>
    </row>
    <row r="9" spans="1:11" x14ac:dyDescent="0.25">
      <c r="E9" s="6" t="s">
        <v>11</v>
      </c>
      <c r="F9" s="6"/>
      <c r="G9" s="2">
        <v>4207877.7543327827</v>
      </c>
      <c r="H9" s="4">
        <f>1-H5-H10</f>
        <v>0.286646814524468</v>
      </c>
      <c r="I9">
        <v>3408171</v>
      </c>
      <c r="J9" s="4">
        <f>1-J5-J10</f>
        <v>0.89478906038735495</v>
      </c>
      <c r="K9" s="2">
        <v>94921985.344234943</v>
      </c>
    </row>
    <row r="10" spans="1:11" x14ac:dyDescent="0.25">
      <c r="E10" s="6" t="s">
        <v>12</v>
      </c>
      <c r="F10" s="6"/>
      <c r="G10" s="2">
        <v>311762.63575591397</v>
      </c>
      <c r="H10" s="4">
        <f>G10/G4</f>
        <v>2.1237728766042754E-2</v>
      </c>
      <c r="I10">
        <v>24126</v>
      </c>
      <c r="J10" s="4">
        <f>I10/I4</f>
        <v>6.3340955811505128E-3</v>
      </c>
      <c r="K10" s="2">
        <v>4218032.9128713012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1796754.9002412951</v>
      </c>
      <c r="H13" s="5">
        <f>G13/G5</f>
        <v>0.17684561481155481</v>
      </c>
      <c r="I13" s="1">
        <f>I14+I15</f>
        <v>48773</v>
      </c>
      <c r="J13" s="5">
        <f>I13/I5</f>
        <v>0.12950429220446452</v>
      </c>
      <c r="K13" s="3">
        <f>K14+K15</f>
        <v>705041.919478219</v>
      </c>
    </row>
    <row r="14" spans="1:11" x14ac:dyDescent="0.25">
      <c r="E14" s="6" t="s">
        <v>15</v>
      </c>
      <c r="F14" s="6"/>
      <c r="G14" s="2">
        <v>1796754.9002412951</v>
      </c>
      <c r="H14" s="4">
        <f>G14/G7</f>
        <v>0.18364041397476388</v>
      </c>
      <c r="I14">
        <v>48773</v>
      </c>
      <c r="J14" s="4">
        <f>I14/I7</f>
        <v>0.13351784325963886</v>
      </c>
      <c r="K14" s="2">
        <v>705041.919478219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988370.90311824298</v>
      </c>
      <c r="H18" s="4">
        <f>G18/G5</f>
        <v>9.7280413706023042E-2</v>
      </c>
      <c r="I18">
        <v>35153</v>
      </c>
      <c r="J18" s="4">
        <f>I18/I5</f>
        <v>9.3339847535799353E-2</v>
      </c>
      <c r="K18" s="2">
        <v>547020.30346136296</v>
      </c>
    </row>
    <row r="19" spans="2:11" x14ac:dyDescent="0.25">
      <c r="E19" s="6" t="s">
        <v>20</v>
      </c>
      <c r="F19" s="6"/>
      <c r="G19" s="2">
        <v>4310134.9293483412</v>
      </c>
      <c r="H19" s="4">
        <f>G19/G5</f>
        <v>0.4242250634179438</v>
      </c>
      <c r="I19">
        <v>128853</v>
      </c>
      <c r="J19" s="4">
        <f>I19/I5</f>
        <v>0.34213635748102161</v>
      </c>
      <c r="K19" s="2">
        <v>751850.09771707805</v>
      </c>
    </row>
    <row r="20" spans="2:11" x14ac:dyDescent="0.25">
      <c r="E20" s="6" t="s">
        <v>21</v>
      </c>
      <c r="F20" s="6"/>
      <c r="G20" s="2">
        <v>4860279.758054642</v>
      </c>
      <c r="H20" s="4">
        <f>1-H18-H19</f>
        <v>0.47849452287603317</v>
      </c>
      <c r="I20">
        <v>212538</v>
      </c>
      <c r="J20" s="4">
        <f>1-J18-J19</f>
        <v>0.56452379498317895</v>
      </c>
      <c r="K20" s="2">
        <v>2667708.2567203999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351499.48755405599</v>
      </c>
      <c r="H22" s="4">
        <f>G22/G20</f>
        <v>7.2320834407018975E-2</v>
      </c>
      <c r="I22">
        <v>19558</v>
      </c>
      <c r="J22" s="4">
        <f>I22/I20</f>
        <v>9.2021191504578007E-2</v>
      </c>
      <c r="K22" s="2">
        <v>394975.95597418502</v>
      </c>
    </row>
    <row r="23" spans="2:11" x14ac:dyDescent="0.25">
      <c r="F23" t="s">
        <v>24</v>
      </c>
      <c r="G23" s="2">
        <f>G20-G22</f>
        <v>4508780.2705005864</v>
      </c>
      <c r="H23" s="4">
        <f>1-H22</f>
        <v>0.92767916559298103</v>
      </c>
      <c r="I23">
        <f>I20-I22</f>
        <v>192980</v>
      </c>
      <c r="J23" s="4">
        <f>1-J22</f>
        <v>0.90797880849542201</v>
      </c>
      <c r="K23" s="2">
        <f>K20-K22</f>
        <v>2272732.300746215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1462345.6560302631</v>
      </c>
      <c r="H26" s="4">
        <f>G26/G5</f>
        <v>0.1439313823899678</v>
      </c>
      <c r="I26">
        <v>52304</v>
      </c>
      <c r="J26" s="4">
        <f>I26/I5</f>
        <v>0.13887996431349953</v>
      </c>
      <c r="K26" s="2">
        <v>839762.43393015501</v>
      </c>
    </row>
    <row r="27" spans="2:11" x14ac:dyDescent="0.25">
      <c r="E27" s="6" t="s">
        <v>27</v>
      </c>
      <c r="F27" s="6"/>
      <c r="G27" s="2">
        <v>8684352.7092611417</v>
      </c>
      <c r="H27" s="4">
        <f>G27/G5</f>
        <v>0.85475748189328971</v>
      </c>
      <c r="I27">
        <v>323044</v>
      </c>
      <c r="J27" s="4">
        <f>I27/I5</f>
        <v>0.85776115003996145</v>
      </c>
      <c r="K27" s="2">
        <v>3228446.78827979</v>
      </c>
    </row>
    <row r="28" spans="2:11" x14ac:dyDescent="0.25">
      <c r="E28" s="6" t="s">
        <v>28</v>
      </c>
      <c r="F28" s="6"/>
      <c r="G28" s="2">
        <v>1520.8282435210001</v>
      </c>
      <c r="H28" s="4">
        <f>G28/G5</f>
        <v>1.4968753151146512E-4</v>
      </c>
      <c r="I28">
        <v>45</v>
      </c>
      <c r="J28" s="4">
        <f>I28/I5</f>
        <v>1.1948605066739598E-4</v>
      </c>
      <c r="K28" s="2">
        <v>232.935511257</v>
      </c>
    </row>
    <row r="29" spans="2:11" x14ac:dyDescent="0.25">
      <c r="E29" s="6" t="s">
        <v>29</v>
      </c>
      <c r="F29" s="6"/>
      <c r="G29" s="2">
        <v>3544.5499911249999</v>
      </c>
      <c r="H29" s="4">
        <f>G29/G5</f>
        <v>3.4887236001227023E-4</v>
      </c>
      <c r="I29">
        <v>690</v>
      </c>
      <c r="J29" s="4">
        <f>I29/I5</f>
        <v>1.8321194435667384E-3</v>
      </c>
      <c r="K29" s="2">
        <v>175.50837715700001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7087905.3823606698</v>
      </c>
    </row>
    <row r="3" spans="1:2" x14ac:dyDescent="0.25">
      <c r="A3" t="s">
        <v>32</v>
      </c>
      <c r="B3">
        <f>'NEWT - UK'!$G$8</f>
        <v>101793.86001677066</v>
      </c>
    </row>
    <row r="4" spans="1:2" x14ac:dyDescent="0.25">
      <c r="A4" t="s">
        <v>33</v>
      </c>
      <c r="B4">
        <f>'NEWT - UK'!$G$9</f>
        <v>316430.06751913001</v>
      </c>
    </row>
    <row r="5" spans="1:2" x14ac:dyDescent="0.25">
      <c r="A5" t="s">
        <v>34</v>
      </c>
      <c r="B5">
        <f>'NEWT - UK'!$G$10</f>
        <v>697.58779823899999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192714</v>
      </c>
    </row>
    <row r="16" spans="1:2" x14ac:dyDescent="0.25">
      <c r="A16" t="s">
        <v>32</v>
      </c>
      <c r="B16">
        <f>'NEWT - UK'!$I$8</f>
        <v>2578</v>
      </c>
    </row>
    <row r="17" spans="1:2" x14ac:dyDescent="0.25">
      <c r="A17" t="s">
        <v>33</v>
      </c>
      <c r="B17">
        <f>'NEWT - UK'!$I$9</f>
        <v>637233</v>
      </c>
    </row>
    <row r="18" spans="1:2" x14ac:dyDescent="0.25">
      <c r="A18" t="s">
        <v>34</v>
      </c>
      <c r="B18">
        <f>'NEWT - UK'!$I$10</f>
        <v>149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399445.11102823401</v>
      </c>
    </row>
    <row r="28" spans="1:2" x14ac:dyDescent="0.25">
      <c r="A28" t="s">
        <v>37</v>
      </c>
      <c r="B28">
        <f>'NEWT - UK'!$G$19</f>
        <v>3086115.6598173119</v>
      </c>
    </row>
    <row r="29" spans="1:2" x14ac:dyDescent="0.25">
      <c r="A29" t="s">
        <v>38</v>
      </c>
      <c r="B29">
        <f>'NEWT - UK'!$G$22</f>
        <v>284533.47395756701</v>
      </c>
    </row>
    <row r="30" spans="1:2" x14ac:dyDescent="0.25">
      <c r="A30" t="s">
        <v>39</v>
      </c>
      <c r="B30">
        <f>'NEWT - UK'!$G$23</f>
        <v>3419604.997574327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806917.120443188</v>
      </c>
    </row>
    <row r="41" spans="1:2" x14ac:dyDescent="0.25">
      <c r="A41" t="s">
        <v>42</v>
      </c>
      <c r="B41">
        <f>'NEWT - UK'!$G$27</f>
        <v>6382158.9450836582</v>
      </c>
    </row>
    <row r="42" spans="1:2" x14ac:dyDescent="0.25">
      <c r="A42" t="s">
        <v>43</v>
      </c>
      <c r="B42">
        <f>'NEWT - UK'!$G$28</f>
        <v>8.9582850000000001</v>
      </c>
    </row>
    <row r="43" spans="1:2" x14ac:dyDescent="0.25">
      <c r="A43" t="s">
        <v>44</v>
      </c>
      <c r="B43">
        <f>'NEWT - UK'!$G$29</f>
        <v>614.21856559399998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2026-01-18T20:16:38Z</dcterms:created>
  <dcterms:modified xsi:type="dcterms:W3CDTF">2026-01-18T20:16:38Z</dcterms:modified>
</cp:coreProperties>
</file>