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1DF7ECE-B074-4479-9E52-D0502BCDBC6E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20" i="5"/>
  <c r="H20" i="5"/>
  <c r="J19" i="5"/>
  <c r="H19" i="5"/>
  <c r="J18" i="5"/>
  <c r="H18" i="5"/>
  <c r="J15" i="5"/>
  <c r="H15" i="5"/>
  <c r="J14" i="5"/>
  <c r="H14" i="5"/>
  <c r="K13" i="5"/>
  <c r="J13" i="5"/>
  <c r="I13" i="5"/>
  <c r="H13" i="5"/>
  <c r="G13" i="5"/>
  <c r="J10" i="5"/>
  <c r="H10" i="5"/>
  <c r="J9" i="5"/>
  <c r="H9" i="5"/>
  <c r="K8" i="5"/>
  <c r="J8" i="5"/>
  <c r="I8" i="5"/>
  <c r="H8" i="5"/>
  <c r="G8" i="5"/>
  <c r="J7" i="5"/>
  <c r="H7" i="5"/>
  <c r="J5" i="5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20" i="2"/>
  <c r="H20" i="2"/>
  <c r="J19" i="2"/>
  <c r="H19" i="2"/>
  <c r="J18" i="2"/>
  <c r="H18" i="2"/>
  <c r="J15" i="2"/>
  <c r="H15" i="2"/>
  <c r="J14" i="2"/>
  <c r="H14" i="2"/>
  <c r="K13" i="2"/>
  <c r="J13" i="2"/>
  <c r="I13" i="2"/>
  <c r="H13" i="2"/>
  <c r="G13" i="2"/>
  <c r="J10" i="2"/>
  <c r="H10" i="2"/>
  <c r="J9" i="2"/>
  <c r="H9" i="2"/>
  <c r="K8" i="2"/>
  <c r="J8" i="2"/>
  <c r="I8" i="2"/>
  <c r="H8" i="2"/>
  <c r="G8" i="2"/>
  <c r="J7" i="2"/>
  <c r="H7" i="2"/>
  <c r="J5" i="2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<sst xmlns="http://schemas.openxmlformats.org/spreadsheetml/2006/main" count="83" uniqueCount="46">
  <si>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26 May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</si>
  <si>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</si>
  <si>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</si>
  <si>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</si>
  <si>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</si>
  <si>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</si>
  <si>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</si>
  <si>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</si>
  <si>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</si>
  <si>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</si>
  <si>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</si>
  <si>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</si>
  <si>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</si>
  <si>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</si>
  <si>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</si>
  <si>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</si>
  <si>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</si>
  <si>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</si>
  <si>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</si>
  <si>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</si>
  <si>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</si>
  <si>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</si>
  <si>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</si>
  <si>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</si>
  <si>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</si>
  <si>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</si>
  <si>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</si>
  <si>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</si>
  <si>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</si>
  <si>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</si>
  <si>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</si>
  <si>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</si>
  <si>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</si>
  <si>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</si>
  <si>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</si>
  <si>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</si>
  <si>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</si>
  <si>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</si>
  <si>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</si>
  <si>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</si>
  <si>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</si>
  <si>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</si>
  <si>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</si>
  <si>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</si>
  <si>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</si>
  <si>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sz val="18"/>
        <rFont val="Calibri"/>
        <family val="2"/>
      </rPr>
      <t>SFTR Public Data</t>
    </r>
    <r>
      <rPr>
        <sz val="11"/>
        <rFont val="Calibri"/>
      </rPr>
      <t xml:space="preserve">
for week ending 26 May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</si>
</sst>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9302553.8604696337</c:v>
                </c:pt>
                <c:pt idx="1">
                  <c:v>295440.24813375063</c:v>
                </c:pt>
                <c:pt idx="2">
                  <c:v>375571.33433055802</c:v>
                </c:pt>
                <c:pt idx="3">
                  <c:v>2421.651087703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009-4793-8320-8956B2FB2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306713</c:v>
                </c:pt>
                <c:pt idx="1">
                  <c:v>11496</c:v>
                </c:pt>
                <c:pt idx="2">
                  <c:v>685351</c:v>
                </c:pt>
                <c:pt idx="3">
                  <c:v>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199-41A3-ACB7-65480CF9E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1089913.7288561279</c:v>
                </c:pt>
                <c:pt idx="1">
                  <c:v>2819340.3182417718</c:v>
                </c:pt>
                <c:pt idx="2">
                  <c:v>486282.70543165901</c:v>
                </c:pt>
                <c:pt idx="3">
                  <c:v>5202457.3560738256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E86-467D-8621-A49728C8B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1571684.0030767119</c:v>
                </c:pt>
                <c:pt idx="1">
                  <c:v>7914425.6710767336</c:v>
                </c:pt>
                <c:pt idx="2">
                  <c:v>78892.044929256997</c:v>
                </c:pt>
                <c:pt idx="3">
                  <c:v>32992.389520680998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ED-42FD-B7A8-177D1EBFA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9975987.0940216444</v>
      </c>
      <c r="H4" s="5"/>
      <c r="I4" s="1">
        <v>1003609</v>
      </c>
      <c r="J4" s="5"/>
      <c r="K4" s="3">
        <v>8509818.2238916215</v>
      </c>
    </row>
    <row r="5" spans="1:11" x14ac:dyDescent="0.3">
      <c r="E5" s="6" t="s">
        <v>7</v>
      </c>
      <c r="F5" s="6"/>
      <c r="G5" s="2">
        <v>9597994.1086033843</v>
      </c>
      <c r="H5" s="4">
        <f>G5/G4</f>
        <v>0.9621097158751557</v>
      </c>
      <c r="I5">
        <v>318209</v>
      </c>
      <c r="J5" s="4">
        <f>I5/I4</f>
        <v>0.31706471344916198</v>
      </c>
      <c r="K5" s="2">
        <v>8213822.6630172851</v>
      </c>
    </row>
    <row r="6" spans="1:11" x14ac:dyDescent="0.3">
      <c r="F6" t="s">
        <v>8</v>
      </c>
    </row>
    <row r="7" spans="1:11" x14ac:dyDescent="0.3">
      <c r="F7" t="s">
        <v>9</v>
      </c>
      <c r="G7" s="2">
        <v>9302553.8604696337</v>
      </c>
      <c r="H7" s="4">
        <f>G7/G5</f>
        <v>0.96921854245889505</v>
      </c>
      <c r="I7">
        <v>306713</v>
      </c>
      <c r="J7" s="4">
        <f>I7/I5</f>
        <v>0.96387280058075042</v>
      </c>
      <c r="K7" s="2">
        <v>8198623.4101899387</v>
      </c>
    </row>
    <row r="8" spans="1:11" x14ac:dyDescent="0.3">
      <c r="F8" t="s">
        <v>10</v>
      </c>
      <c r="G8" s="2">
        <f>G5-G7</f>
        <v>295440.24813375063</v>
      </c>
      <c r="H8" s="4">
        <f>1-H7</f>
        <v>3.0781457541104951E-2</v>
      </c>
      <c r="I8">
        <f>I5-I7</f>
        <v>11496</v>
      </c>
      <c r="J8" s="4">
        <f>1-J7</f>
        <v>3.6127199419249578E-2</v>
      </c>
      <c r="K8" s="2">
        <f>K5-K7</f>
        <v>15199.252827346325</v>
      </c>
    </row>
    <row r="9" spans="1:11" x14ac:dyDescent="0.3">
      <c r="E9" s="6" t="s">
        <v>11</v>
      </c>
      <c r="F9" s="6"/>
      <c r="G9" s="2">
        <v>375571.33433055802</v>
      </c>
      <c r="H9" s="4">
        <f>1-H5-H10</f>
        <v>3.7647536107542408E-2</v>
      </c>
      <c r="I9">
        <v>685351</v>
      </c>
      <c r="J9" s="4">
        <f>1-J5-J10</f>
        <v>0.68288646275591391</v>
      </c>
      <c r="K9" s="2">
        <v>278568.65808264801</v>
      </c>
    </row>
    <row r="10" spans="1:11" x14ac:dyDescent="0.3">
      <c r="E10" s="6" t="s">
        <v>12</v>
      </c>
      <c r="F10" s="6"/>
      <c r="G10" s="2">
        <v>2421.651087703</v>
      </c>
      <c r="H10" s="4">
        <f>G10/G4</f>
        <v>2.4274801730189027E-4</v>
      </c>
      <c r="I10">
        <v>49</v>
      </c>
      <c r="J10" s="4">
        <f>I10/I4</f>
        <v>4.8823794924118856E-5</v>
      </c>
      <c r="K10" s="2">
        <v>17426.902791689001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2431432.9039175953</v>
      </c>
      <c r="H13" s="5">
        <f>G13/G5</f>
        <v>0.25332719278688909</v>
      </c>
      <c r="I13" s="1">
        <f>I14+I15</f>
        <v>93010</v>
      </c>
      <c r="J13" s="5">
        <f>I13/I5</f>
        <v>0.29229217275438468</v>
      </c>
      <c r="K13" s="3">
        <f>K14+K15</f>
        <v>42047.005187159004</v>
      </c>
    </row>
    <row r="14" spans="1:11" x14ac:dyDescent="0.3">
      <c r="E14" s="6" t="s">
        <v>15</v>
      </c>
      <c r="F14" s="6"/>
      <c r="G14" s="2">
        <v>2346360.5778106852</v>
      </c>
      <c r="H14" s="4">
        <f>G14/G7</f>
        <v>0.25222757244989824</v>
      </c>
      <c r="I14">
        <v>87572</v>
      </c>
      <c r="J14" s="4">
        <f>I14/I7</f>
        <v>0.285517731560123</v>
      </c>
      <c r="K14" s="2">
        <v>41698.141732679003</v>
      </c>
    </row>
    <row r="15" spans="1:11" x14ac:dyDescent="0.3">
      <c r="E15" s="6" t="s">
        <v>16</v>
      </c>
      <c r="F15" s="6"/>
      <c r="G15" s="2">
        <v>85072.326106909997</v>
      </c>
      <c r="H15" s="4">
        <f>G15/G8</f>
        <v>0.28795103796553934</v>
      </c>
      <c r="I15">
        <v>5438</v>
      </c>
      <c r="J15" s="4">
        <f>I15/I8</f>
        <v>0.47303409881697983</v>
      </c>
      <c r="K15" s="2">
        <v>348.86345447999997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1089913.7288561279</v>
      </c>
      <c r="H18" s="4">
        <f>G18/G5</f>
        <v>0.11355640736215482</v>
      </c>
      <c r="I18">
        <v>41028</v>
      </c>
      <c r="J18" s="4">
        <f>I18/I5</f>
        <v>0.12893412819876246</v>
      </c>
      <c r="K18" s="2">
        <v>17863.562175579998</v>
      </c>
    </row>
    <row r="19" spans="2:11" x14ac:dyDescent="0.3">
      <c r="E19" s="6" t="s">
        <v>20</v>
      </c>
      <c r="F19" s="6"/>
      <c r="G19" s="2">
        <v>2819340.3182417718</v>
      </c>
      <c r="H19" s="4">
        <f>G19/G5</f>
        <v>0.29374265980373865</v>
      </c>
      <c r="I19">
        <v>94794</v>
      </c>
      <c r="J19" s="4">
        <f>I19/I5</f>
        <v>0.29789855095236151</v>
      </c>
      <c r="K19" s="2">
        <v>7773597.9303245423</v>
      </c>
    </row>
    <row r="20" spans="2:11" x14ac:dyDescent="0.3">
      <c r="E20" s="6" t="s">
        <v>21</v>
      </c>
      <c r="F20" s="6"/>
      <c r="G20" s="2">
        <v>5688740.0615054844</v>
      </c>
      <c r="H20" s="4">
        <f>1-H18-H19</f>
        <v>0.59270093283410663</v>
      </c>
      <c r="I20">
        <v>182387</v>
      </c>
      <c r="J20" s="4">
        <f>1-J18-J19</f>
        <v>0.57316732084887601</v>
      </c>
      <c r="K20" s="2">
        <v>422361.170517163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486282.70543165901</v>
      </c>
      <c r="H22" s="4">
        <f>G22/G20</f>
        <v>8.5481618104197188E-2</v>
      </c>
      <c r="I22">
        <v>27592</v>
      </c>
      <c r="J22" s="4">
        <f>I22/I20</f>
        <v>0.15128271203539725</v>
      </c>
      <c r="K22" s="2">
        <v>2750.4631562320001</v>
      </c>
    </row>
    <row r="23" spans="2:11" x14ac:dyDescent="0.3">
      <c r="F23" t="s">
        <v>24</v>
      </c>
      <c r="G23" s="2">
        <f>G20-G22</f>
        <v>5202457.3560738256</v>
      </c>
      <c r="H23" s="4">
        <f>1-H22</f>
        <v>0.91451838189580281</v>
      </c>
      <c r="I23">
        <f>I20-I22</f>
        <v>154795</v>
      </c>
      <c r="J23" s="4">
        <f>1-J22</f>
        <v>0.84871728796460277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1571684.0030767119</v>
      </c>
      <c r="H26" s="4">
        <f>G26/G5</f>
        <v>0.16375129899985003</v>
      </c>
      <c r="I26">
        <v>60996</v>
      </c>
      <c r="J26" s="4">
        <f>I26/I5</f>
        <v>0.19168533888104988</v>
      </c>
      <c r="K26" s="2">
        <v>7749792.881348961</v>
      </c>
    </row>
    <row r="27" spans="2:11" x14ac:dyDescent="0.3">
      <c r="E27" s="6" t="s">
        <v>27</v>
      </c>
      <c r="F27" s="6"/>
      <c r="G27" s="2">
        <v>7914425.6710767336</v>
      </c>
      <c r="H27" s="4">
        <f>G27/G5</f>
        <v>0.82459163670276214</v>
      </c>
      <c r="I27">
        <v>253785</v>
      </c>
      <c r="J27" s="4">
        <f>I27/I5</f>
        <v>0.79754186713763597</v>
      </c>
      <c r="K27" s="2">
        <v>464029.78166832402</v>
      </c>
    </row>
    <row r="28" spans="2:11" x14ac:dyDescent="0.3">
      <c r="E28" s="6" t="s">
        <v>28</v>
      </c>
      <c r="F28" s="6"/>
      <c r="G28" s="2">
        <v>78892.044929256997</v>
      </c>
      <c r="H28" s="4">
        <f>G28/G5</f>
        <v>8.2196388158376019E-3</v>
      </c>
      <c r="I28">
        <v>2824</v>
      </c>
      <c r="J28" s="4">
        <f>I28/I5</f>
        <v>8.8746704210126044E-3</v>
      </c>
      <c r="K28" s="2">
        <v>0</v>
      </c>
    </row>
    <row r="29" spans="2:11" x14ac:dyDescent="0.3">
      <c r="E29" s="6" t="s">
        <v>29</v>
      </c>
      <c r="F29" s="6"/>
      <c r="G29" s="2">
        <v>32992.389520680998</v>
      </c>
      <c r="H29" s="4">
        <f>G29/G5</f>
        <v>3.4374254815500984E-3</v>
      </c>
      <c r="I29">
        <v>604</v>
      </c>
      <c r="J29" s="4">
        <f>I29/I5</f>
        <v>1.8981235603015628E-3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11769444.599857407</v>
      </c>
      <c r="H4" s="5"/>
      <c r="I4" s="1">
        <v>4736871</v>
      </c>
      <c r="J4" s="5"/>
      <c r="K4" s="3">
        <v>452497814.60505009</v>
      </c>
    </row>
    <row r="5" spans="1:11" x14ac:dyDescent="0.3">
      <c r="E5" s="6" t="s">
        <v>7</v>
      </c>
      <c r="F5" s="6"/>
      <c r="G5" s="2">
        <v>9536431.7441199198</v>
      </c>
      <c r="H5" s="4">
        <f>G5/G4</f>
        <v>0.81027032866406112</v>
      </c>
      <c r="I5">
        <v>468444</v>
      </c>
      <c r="J5" s="4">
        <f>I5/I4</f>
        <v>9.8893130085239811E-2</v>
      </c>
      <c r="K5" s="2">
        <v>9132752.8270395119</v>
      </c>
    </row>
    <row r="6" spans="1:11" x14ac:dyDescent="0.3">
      <c r="F6" t="s">
        <v>8</v>
      </c>
    </row>
    <row r="7" spans="1:11" x14ac:dyDescent="0.3">
      <c r="F7" t="s">
        <v>9</v>
      </c>
      <c r="G7" s="2">
        <v>9145493.5149537567</v>
      </c>
      <c r="H7" s="4">
        <f>G7/G5</f>
        <v>0.95900581688667652</v>
      </c>
      <c r="I7">
        <v>454217</v>
      </c>
      <c r="J7" s="4">
        <f>I7/I5</f>
        <v>0.96962924063495315</v>
      </c>
      <c r="K7" s="2">
        <v>8933293.5018673968</v>
      </c>
    </row>
    <row r="8" spans="1:11" x14ac:dyDescent="0.3">
      <c r="F8" t="s">
        <v>10</v>
      </c>
      <c r="G8" s="2">
        <f>G5-G7</f>
        <v>390938.22916616313</v>
      </c>
      <c r="H8" s="4">
        <f>1-H7</f>
        <v>4.0994183113323479E-2</v>
      </c>
      <c r="I8">
        <f>I5-I7</f>
        <v>14227</v>
      </c>
      <c r="J8" s="4">
        <f>1-J7</f>
        <v>3.0370759365046851E-2</v>
      </c>
      <c r="K8" s="2">
        <f>K5-K7</f>
        <v>199459.32517211512</v>
      </c>
    </row>
    <row r="9" spans="1:11" x14ac:dyDescent="0.3">
      <c r="E9" s="6" t="s">
        <v>11</v>
      </c>
      <c r="F9" s="6"/>
      <c r="G9" s="2">
        <v>1986031.3225079351</v>
      </c>
      <c r="H9" s="4">
        <f>1-H5-H10</f>
        <v>0.16874469357135147</v>
      </c>
      <c r="I9">
        <v>4248264</v>
      </c>
      <c r="J9" s="4">
        <f>1-J5-J10</f>
        <v>0.89685026254673184</v>
      </c>
      <c r="K9" s="2">
        <v>439920178.92055166</v>
      </c>
    </row>
    <row r="10" spans="1:11" x14ac:dyDescent="0.3">
      <c r="E10" s="6" t="s">
        <v>12</v>
      </c>
      <c r="F10" s="6"/>
      <c r="G10" s="2">
        <v>246981.53322955099</v>
      </c>
      <c r="H10" s="4">
        <f>G10/G4</f>
        <v>2.0984977764587406E-2</v>
      </c>
      <c r="I10">
        <v>20163</v>
      </c>
      <c r="J10" s="4">
        <f>I10/I4</f>
        <v>4.2566073680283881E-3</v>
      </c>
      <c r="K10" s="2">
        <v>3444882.8574588848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1606737.3243716732</v>
      </c>
      <c r="H13" s="5">
        <f>G13/G5</f>
        <v>0.16848412147052522</v>
      </c>
      <c r="I13" s="1">
        <f>I14+I15</f>
        <v>49841</v>
      </c>
      <c r="J13" s="5">
        <f>I13/I5</f>
        <v>0.1063969225777254</v>
      </c>
      <c r="K13" s="3">
        <f>K14+K15</f>
        <v>1397068.0736644368</v>
      </c>
    </row>
    <row r="14" spans="1:11" x14ac:dyDescent="0.3">
      <c r="E14" s="6" t="s">
        <v>15</v>
      </c>
      <c r="F14" s="6"/>
      <c r="G14" s="2">
        <v>1553455.7286069531</v>
      </c>
      <c r="H14" s="4">
        <f>G14/G7</f>
        <v>0.16986024057279187</v>
      </c>
      <c r="I14">
        <v>46712</v>
      </c>
      <c r="J14" s="4">
        <f>I14/I7</f>
        <v>0.10284071269899629</v>
      </c>
      <c r="K14" s="2">
        <v>1396860.0474093149</v>
      </c>
    </row>
    <row r="15" spans="1:11" x14ac:dyDescent="0.3">
      <c r="E15" s="6" t="s">
        <v>16</v>
      </c>
      <c r="F15" s="6"/>
      <c r="G15" s="2">
        <v>53281.595764719998</v>
      </c>
      <c r="H15" s="4">
        <f>G15/G8</f>
        <v>0.13629159746890182</v>
      </c>
      <c r="I15">
        <v>3129</v>
      </c>
      <c r="J15" s="4">
        <f>I15/I8</f>
        <v>0.2199339284459127</v>
      </c>
      <c r="K15" s="2">
        <v>208.02625512200001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799893.89533231</v>
      </c>
      <c r="H18" s="4">
        <f>G18/G5</f>
        <v>8.3877693124109823E-2</v>
      </c>
      <c r="I18">
        <v>28921</v>
      </c>
      <c r="J18" s="4">
        <f>I18/I5</f>
        <v>6.1738436184474561E-2</v>
      </c>
      <c r="K18" s="2">
        <v>1006006.4714395649</v>
      </c>
    </row>
    <row r="19" spans="2:11" x14ac:dyDescent="0.3">
      <c r="E19" s="6" t="s">
        <v>20</v>
      </c>
      <c r="F19" s="6"/>
      <c r="G19" s="2">
        <v>2447726.438773761</v>
      </c>
      <c r="H19" s="4">
        <f>G19/G5</f>
        <v>0.25667110135643845</v>
      </c>
      <c r="I19">
        <v>97690</v>
      </c>
      <c r="J19" s="4">
        <f>I19/I5</f>
        <v>0.20854146920442998</v>
      </c>
      <c r="K19" s="2">
        <v>3123974.029336507</v>
      </c>
    </row>
    <row r="20" spans="2:11" x14ac:dyDescent="0.3">
      <c r="E20" s="6" t="s">
        <v>21</v>
      </c>
      <c r="F20" s="6"/>
      <c r="G20" s="2">
        <v>6276155.1681441395</v>
      </c>
      <c r="H20" s="4">
        <f>1-H18-H19</f>
        <v>0.65945120551945169</v>
      </c>
      <c r="I20">
        <v>340880</v>
      </c>
      <c r="J20" s="4">
        <f>1-J18-J19</f>
        <v>0.72972009461109544</v>
      </c>
      <c r="K20" s="2">
        <v>4444473.6108092964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856348.85930003296</v>
      </c>
      <c r="H22" s="4">
        <f>G22/G20</f>
        <v>0.13644481953642576</v>
      </c>
      <c r="I22">
        <v>96868</v>
      </c>
      <c r="J22" s="4">
        <f>I22/I20</f>
        <v>0.28417038253931004</v>
      </c>
      <c r="K22" s="2">
        <v>572134.04441611597</v>
      </c>
    </row>
    <row r="23" spans="2:11" x14ac:dyDescent="0.3">
      <c r="F23" t="s">
        <v>24</v>
      </c>
      <c r="G23" s="2">
        <f>G20-G22</f>
        <v>5419806.3088441063</v>
      </c>
      <c r="H23" s="4">
        <f>1-H22</f>
        <v>0.86355518046357427</v>
      </c>
      <c r="I23">
        <f>I20-I22</f>
        <v>244012</v>
      </c>
      <c r="J23" s="4">
        <f>1-J22</f>
        <v>0.71582961746068996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1402272.7903945029</v>
      </c>
      <c r="H26" s="4">
        <f>G26/G5</f>
        <v>0.14704376102299815</v>
      </c>
      <c r="I26">
        <v>58751</v>
      </c>
      <c r="J26" s="4">
        <f>I26/I5</f>
        <v>0.12541733910563482</v>
      </c>
      <c r="K26" s="2">
        <v>2489378.5707124709</v>
      </c>
    </row>
    <row r="27" spans="2:11" x14ac:dyDescent="0.3">
      <c r="E27" s="6" t="s">
        <v>27</v>
      </c>
      <c r="F27" s="6"/>
      <c r="G27" s="2">
        <v>8004295.1731866924</v>
      </c>
      <c r="H27" s="4">
        <f>G27/G5</f>
        <v>0.83933858994189003</v>
      </c>
      <c r="I27">
        <v>406107</v>
      </c>
      <c r="J27" s="4">
        <f>I27/I5</f>
        <v>0.8669275302917745</v>
      </c>
      <c r="K27" s="2">
        <v>6561990.6155633144</v>
      </c>
    </row>
    <row r="28" spans="2:11" x14ac:dyDescent="0.3">
      <c r="E28" s="6" t="s">
        <v>28</v>
      </c>
      <c r="F28" s="6"/>
      <c r="G28" s="2">
        <v>72525.731457553004</v>
      </c>
      <c r="H28" s="4">
        <f>G28/G5</f>
        <v>7.6051224822399352E-3</v>
      </c>
      <c r="I28">
        <v>2319</v>
      </c>
      <c r="J28" s="4">
        <f>I28/I5</f>
        <v>4.9504316417757514E-3</v>
      </c>
      <c r="K28" s="2">
        <v>81129.909080415993</v>
      </c>
    </row>
    <row r="29" spans="2:11" x14ac:dyDescent="0.3">
      <c r="E29" s="6" t="s">
        <v>29</v>
      </c>
      <c r="F29" s="6"/>
      <c r="G29" s="2">
        <v>57338.049081172001</v>
      </c>
      <c r="H29" s="4">
        <f>G29/G5</f>
        <v>6.012526552871952E-3</v>
      </c>
      <c r="I29">
        <v>1267</v>
      </c>
      <c r="J29" s="4">
        <f>I29/I5</f>
        <v>2.7046989608149534E-3</v>
      </c>
      <c r="K29" s="2">
        <v>253.73168330999999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M2" sqref="M2"/>
    </sheetView>
  </sheetViews>
  <sheetFormatPr defaultRowHeight="30" customHeight="1" x14ac:dyDescent="0.3"/>
  <cols>
    <col min="5" max="5" width="38.21875" customWidth="1"/>
  </cols>
  <sheetData>
    <row r="1" spans="1:5" ht="58.8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9302553.8604696337</v>
      </c>
    </row>
    <row r="4" spans="1:5" x14ac:dyDescent="0.3">
      <c r="A4" t="s">
        <v>32</v>
      </c>
      <c r="B4">
        <f>'NEWT - UK'!$G$8</f>
        <v>295440.24813375063</v>
      </c>
    </row>
    <row r="5" spans="1:5" x14ac:dyDescent="0.3">
      <c r="A5" t="s">
        <v>33</v>
      </c>
      <c r="B5">
        <f>'NEWT - UK'!$G$9</f>
        <v>375571.33433055802</v>
      </c>
    </row>
    <row r="6" spans="1:5" x14ac:dyDescent="0.3">
      <c r="A6" t="s">
        <v>34</v>
      </c>
      <c r="B6">
        <f>'NEWT - UK'!$G$10</f>
        <v>2421.651087703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306713</v>
      </c>
    </row>
    <row r="17" spans="1:2" x14ac:dyDescent="0.3">
      <c r="A17" t="s">
        <v>32</v>
      </c>
      <c r="B17">
        <f>'NEWT - UK'!$I$8</f>
        <v>11496</v>
      </c>
    </row>
    <row r="18" spans="1:2" x14ac:dyDescent="0.3">
      <c r="A18" t="s">
        <v>33</v>
      </c>
      <c r="B18">
        <f>'NEWT - UK'!$I$9</f>
        <v>685351</v>
      </c>
    </row>
    <row r="19" spans="1:2" x14ac:dyDescent="0.3">
      <c r="A19" t="s">
        <v>34</v>
      </c>
      <c r="B19">
        <f>'NEWT - UK'!$I$10</f>
        <v>49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1089913.7288561279</v>
      </c>
    </row>
    <row r="29" spans="1:2" x14ac:dyDescent="0.3">
      <c r="A29" t="s">
        <v>37</v>
      </c>
      <c r="B29">
        <f>'NEWT - UK'!$G$19</f>
        <v>2819340.3182417718</v>
      </c>
    </row>
    <row r="30" spans="1:2" x14ac:dyDescent="0.3">
      <c r="A30" t="s">
        <v>38</v>
      </c>
      <c r="B30">
        <f>'NEWT - UK'!$G$22</f>
        <v>486282.70543165901</v>
      </c>
    </row>
    <row r="31" spans="1:2" x14ac:dyDescent="0.3">
      <c r="A31" t="s">
        <v>39</v>
      </c>
      <c r="B31">
        <f>'NEWT - UK'!$G$23</f>
        <v>5202457.3560738256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1571684.0030767119</v>
      </c>
    </row>
    <row r="42" spans="1:2" x14ac:dyDescent="0.3">
      <c r="A42" t="s">
        <v>42</v>
      </c>
      <c r="B42">
        <f>'NEWT - UK'!$G$27</f>
        <v>7914425.6710767336</v>
      </c>
    </row>
    <row r="43" spans="1:2" x14ac:dyDescent="0.3">
      <c r="A43" t="s">
        <v>43</v>
      </c>
      <c r="B43">
        <f>'NEWT - UK'!$G$28</f>
        <v>78892.044929256997</v>
      </c>
    </row>
    <row r="44" spans="1:2" x14ac:dyDescent="0.3">
      <c r="A44" t="s">
        <v>44</v>
      </c>
      <c r="B44">
        <f>'NEWT - UK'!$G$29</f>
        <v>32992.389520680998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2023-06-06T18:26:39Z</dcterms:created>
  <dcterms:modified xsi:type="dcterms:W3CDTF">2023-06-06T18:26:39Z</dcterms:modified>
</cp:coreProperties>
</file>