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cma01-my.sharepoint.com/personal/ludovic_cathan_icmagroup_org/Documents/Desktop/"/>
    </mc:Choice>
  </mc:AlternateContent>
  <xr:revisionPtr revIDLastSave="0" documentId="8_{3D8EAB53-AC01-4A86-8037-1B16A02507B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NEWT - UK" sheetId="2" r:id="rId1"/>
    <sheet name="Outstanding - UK" sheetId="5" r:id="rId2"/>
    <sheet name="Images - UK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4" i="3" l="1"/>
  <c r="B43" i="3"/>
  <c r="B42" i="3"/>
  <c r="B41" i="3"/>
  <c r="B31" i="3"/>
  <c r="B30" i="3"/>
  <c r="B29" i="3"/>
  <c r="B28" i="3"/>
  <c r="B19" i="3"/>
  <c r="B18" i="3"/>
  <c r="B17" i="3"/>
  <c r="B16" i="3"/>
  <c r="B6" i="3"/>
  <c r="B5" i="3"/>
  <c r="B4" i="3"/>
  <c r="B3" i="3"/>
  <c r="J29" i="5"/>
  <c r="H29" i="5"/>
  <c r="J28" i="5"/>
  <c r="H28" i="5"/>
  <c r="J27" i="5"/>
  <c r="H27" i="5"/>
  <c r="J26" i="5"/>
  <c r="H26" i="5"/>
  <c r="I23" i="5"/>
  <c r="H23" i="5"/>
  <c r="G23" i="5"/>
  <c r="J22" i="5"/>
  <c r="J23" i="5" s="1"/>
  <c r="H22" i="5"/>
  <c r="J19" i="5"/>
  <c r="H19" i="5"/>
  <c r="H20" i="5" s="1"/>
  <c r="J18" i="5"/>
  <c r="J20" i="5" s="1"/>
  <c r="H18" i="5"/>
  <c r="J14" i="5"/>
  <c r="H14" i="5"/>
  <c r="K13" i="5"/>
  <c r="I13" i="5"/>
  <c r="J13" i="5" s="1"/>
  <c r="H13" i="5"/>
  <c r="G13" i="5"/>
  <c r="J10" i="5"/>
  <c r="J9" i="5" s="1"/>
  <c r="H10" i="5"/>
  <c r="K8" i="5"/>
  <c r="J8" i="5"/>
  <c r="I8" i="5"/>
  <c r="J15" i="5" s="1"/>
  <c r="H8" i="5"/>
  <c r="G8" i="5"/>
  <c r="H15" i="5" s="1"/>
  <c r="J7" i="5"/>
  <c r="H7" i="5"/>
  <c r="J5" i="5"/>
  <c r="H5" i="5"/>
  <c r="H9" i="5" s="1"/>
  <c r="J29" i="2"/>
  <c r="H29" i="2"/>
  <c r="J28" i="2"/>
  <c r="H28" i="2"/>
  <c r="J27" i="2"/>
  <c r="H27" i="2"/>
  <c r="J26" i="2"/>
  <c r="H26" i="2"/>
  <c r="I23" i="2"/>
  <c r="G23" i="2"/>
  <c r="J22" i="2"/>
  <c r="J23" i="2" s="1"/>
  <c r="H22" i="2"/>
  <c r="H23" i="2" s="1"/>
  <c r="J19" i="2"/>
  <c r="H19" i="2"/>
  <c r="J18" i="2"/>
  <c r="J20" i="2" s="1"/>
  <c r="H18" i="2"/>
  <c r="H20" i="2" s="1"/>
  <c r="J14" i="2"/>
  <c r="H14" i="2"/>
  <c r="K13" i="2"/>
  <c r="I13" i="2"/>
  <c r="J13" i="2" s="1"/>
  <c r="G13" i="2"/>
  <c r="H13" i="2" s="1"/>
  <c r="J10" i="2"/>
  <c r="H10" i="2"/>
  <c r="K8" i="2"/>
  <c r="I8" i="2"/>
  <c r="J15" i="2" s="1"/>
  <c r="H8" i="2"/>
  <c r="G8" i="2"/>
  <c r="H15" i="2" s="1"/>
  <c r="J7" i="2"/>
  <c r="J8" i="2" s="1"/>
  <c r="H7" i="2"/>
  <c r="J5" i="2"/>
  <c r="J9" i="2" s="1"/>
  <c r="H5" i="2"/>
  <c r="H9" i="2" s="1"/>
</calcChain>
</file>

<file path=xl/sharedStrings.xml><?xml version="1.0" encoding="utf-8"?>
<sst xmlns="http://schemas.openxmlformats.org/spreadsheetml/2006/main" count="83" uniqueCount="46">
  <si>
    <r>
      <rPr>
        <b/>
        <sz val="20"/>
        <rFont val="Calibri"/>
      </rPr>
      <t xml:space="preserve">SFTR Public Data
</t>
    </r>
    <r>
      <rPr>
        <b/>
        <sz val="9"/>
        <color rgb="FF000000"/>
        <rFont val="Calibri"/>
      </rPr>
      <t>for week ending 03 March 2023</t>
    </r>
  </si>
  <si>
    <t>Cash Value (Eur mn)</t>
  </si>
  <si>
    <t>Percentage</t>
  </si>
  <si>
    <t>Number Of Transactions</t>
  </si>
  <si>
    <t>Collateral Market Value (Eur mn)*</t>
  </si>
  <si>
    <t>ALL SFTS</t>
  </si>
  <si>
    <t>Total SFT</t>
  </si>
  <si>
    <t>Total Repos</t>
  </si>
  <si>
    <t>Of which</t>
  </si>
  <si>
    <t>Total repurchase transactions (REPO)</t>
  </si>
  <si>
    <t>Total buy/sell-backs (SBSC)</t>
  </si>
  <si>
    <t>Total securities/commodities lending/ borrowing (SLEB)</t>
  </si>
  <si>
    <t>Total margin lending (MGLD)</t>
  </si>
  <si>
    <t>REPOS</t>
  </si>
  <si>
    <t>Cleared Repos</t>
  </si>
  <si>
    <t>Repurchase transactions (REPO)</t>
  </si>
  <si>
    <t>Buy/sell-backs (SBSC)</t>
  </si>
  <si>
    <t>*Percentages of the total in each type of repo</t>
  </si>
  <si>
    <t>Execution Venue</t>
  </si>
  <si>
    <t>GB-based Trading Venues</t>
  </si>
  <si>
    <t>Non GB-based Trading Venues</t>
  </si>
  <si>
    <t>OTC</t>
  </si>
  <si>
    <t>of which</t>
  </si>
  <si>
    <t>OTC registered post trade on a Trading Venue (MIC = XOFF)</t>
  </si>
  <si>
    <t>Pure OTC (MIC = XXXX)</t>
  </si>
  <si>
    <t>Counterparties</t>
  </si>
  <si>
    <t>GB-GB counterparties</t>
  </si>
  <si>
    <t>GB-nonGB counterparties</t>
  </si>
  <si>
    <t>NonGB - GB counterparties</t>
  </si>
  <si>
    <t>NonGB-nonGB counterparties</t>
  </si>
  <si>
    <t>New Reported Loan Values</t>
  </si>
  <si>
    <t>Repo</t>
  </si>
  <si>
    <t>SBSC</t>
  </si>
  <si>
    <t>SLEB</t>
  </si>
  <si>
    <t>MGLD</t>
  </si>
  <si>
    <t>New Reported Transaction Numbers</t>
  </si>
  <si>
    <t>GB MIC</t>
  </si>
  <si>
    <t>nGB MIC</t>
  </si>
  <si>
    <t>XOFF</t>
  </si>
  <si>
    <t>XXXX</t>
  </si>
  <si>
    <t>Location of Counterparties</t>
  </si>
  <si>
    <t>GB-GB</t>
  </si>
  <si>
    <t>GB-nGB</t>
  </si>
  <si>
    <t>nGB-GB</t>
  </si>
  <si>
    <t>nGB-nGB</t>
  </si>
  <si>
    <r>
      <rPr>
        <b/>
        <sz val="18"/>
        <rFont val="Calibri"/>
        <family val="2"/>
      </rPr>
      <t>SFTR Public Data</t>
    </r>
    <r>
      <rPr>
        <sz val="11"/>
        <rFont val="Calibri"/>
      </rPr>
      <t xml:space="preserve">
for week ending 03 March 2023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</si>
</sst>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##\ ###\ ###\ ###\ ###\ ##0.00"/>
    <numFmt numFmtId="165" formatCode="#0.0%"/>
  </numFmts>
  <fonts count="7">
    <font>
      <sz val="11"/>
      <name val="Calibri"/>
    </font>
    <font>
      <b/>
      <sz val="11"/>
      <name val="Calibri"/>
    </font>
    <font>
      <sz val="11"/>
      <color rgb="FFFFFFFF"/>
      <name val="Calibri"/>
    </font>
    <font>
      <b/>
      <sz val="20"/>
      <name val="Calibri"/>
    </font>
    <font>
      <b/>
      <sz val="9"/>
      <color rgb="FF000000"/>
      <name val="Calibri"/>
    </font>
    <font>
      <b/>
      <sz val="18"/>
      <name val="Calibri"/>
      <family val="2"/>
    </font>
    <font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DCE6F1"/>
      </patternFill>
    </fill>
    <fill>
      <patternFill patternType="solid">
        <fgColor rgb="FF366092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/>
    <xf numFmtId="164" fontId="0" fillId="0" borderId="0" xfId="0" applyNumberFormat="1"/>
    <xf numFmtId="164" fontId="1" fillId="2" borderId="0" xfId="0" applyNumberFormat="1" applyFont="1" applyFill="1"/>
    <xf numFmtId="165" fontId="0" fillId="0" borderId="0" xfId="0" applyNumberFormat="1"/>
    <xf numFmtId="165" fontId="1" fillId="2" borderId="0" xfId="0" applyNumberFormat="1" applyFont="1" applyFill="1"/>
    <xf numFmtId="0" fontId="0" fillId="0" borderId="0" xfId="0"/>
    <xf numFmtId="0" fontId="0" fillId="0" borderId="0" xfId="0" applyAlignment="1">
      <alignment horizontal="center" vertical="center" wrapText="1"/>
    </xf>
    <xf numFmtId="164" fontId="0" fillId="0" borderId="0" xfId="0" applyNumberFormat="1"/>
    <xf numFmtId="165" fontId="0" fillId="0" borderId="0" xfId="0" applyNumberFormat="1"/>
    <xf numFmtId="0" fontId="2" fillId="3" borderId="0" xfId="0" applyFont="1" applyFill="1"/>
    <xf numFmtId="164" fontId="2" fillId="3" borderId="0" xfId="0" applyNumberFormat="1" applyFont="1" applyFill="1"/>
    <xf numFmtId="165" fontId="2" fillId="3" borderId="0" xfId="0" applyNumberFormat="1" applyFont="1" applyFill="1"/>
    <xf numFmtId="0" fontId="1" fillId="2" borderId="0" xfId="0" applyFont="1" applyFill="1"/>
    <xf numFmtId="164" fontId="1" fillId="2" borderId="0" xfId="0" applyNumberFormat="1" applyFont="1" applyFill="1"/>
    <xf numFmtId="165" fontId="1" fillId="2" borderId="0" xfId="0" applyNumberFormat="1" applyFont="1" applyFill="1"/>
    <xf numFmtId="0" fontId="1" fillId="0" borderId="0" xfId="0" applyFont="1" applyAlignment="1">
      <alignment horizontal="center" vertical="center" wrapText="1"/>
    </xf>
    <xf numFmtId="0" fontId="6" fillId="0" borderId="0" xfId="0" applyFont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title>
      <c:tx>
        <c:rich>
          <a:bodyPr/>
          <a:lstStyle/>
          <a:p>
            <a:pPr>
              <a:defRPr sz="1800" b="0"/>
            </a:pPr>
            <a:r>
              <a:rPr lang="en-GB"/>
              <a:t>New Reported Loan Values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explosion val="5"/>
          <c:dLbls>
            <c:numFmt formatCode="0.00%" sourceLinked="0"/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'Images - UK'!$A$3:$A$6</c:f>
              <c:strCache>
                <c:ptCount val="4"/>
                <c:pt idx="0">
                  <c:v>Repo</c:v>
                </c:pt>
                <c:pt idx="1">
                  <c:v>SBSC</c:v>
                </c:pt>
                <c:pt idx="2">
                  <c:v>SLEB</c:v>
                </c:pt>
                <c:pt idx="3">
                  <c:v>MGLD</c:v>
                </c:pt>
              </c:strCache>
            </c:strRef>
          </c:cat>
          <c:val>
            <c:numRef>
              <c:f>'Images - UK'!$B$3:$B$6</c:f>
              <c:numCache>
                <c:formatCode>General</c:formatCode>
                <c:ptCount val="4"/>
                <c:pt idx="0">
                  <c:v>9326121.5438874513</c:v>
                </c:pt>
                <c:pt idx="1">
                  <c:v>293134.29717742838</c:v>
                </c:pt>
                <c:pt idx="2">
                  <c:v>410899.31415548897</c:v>
                </c:pt>
                <c:pt idx="3">
                  <c:v>474.028680291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C2D9-44C4-B15E-4A1E61A1D4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title>
      <c:tx>
        <c:rich>
          <a:bodyPr/>
          <a:lstStyle/>
          <a:p>
            <a:pPr>
              <a:defRPr sz="1800" b="0"/>
            </a:pPr>
            <a:r>
              <a:rPr lang="en-GB"/>
              <a:t>New Reported Transaction Numbers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explosion val="5"/>
          <c:dLbls>
            <c:numFmt formatCode="0.00%" sourceLinked="0"/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'Images - UK'!$A$16:$A$19</c:f>
              <c:strCache>
                <c:ptCount val="4"/>
                <c:pt idx="0">
                  <c:v>Repo</c:v>
                </c:pt>
                <c:pt idx="1">
                  <c:v>SBSC</c:v>
                </c:pt>
                <c:pt idx="2">
                  <c:v>SLEB</c:v>
                </c:pt>
                <c:pt idx="3">
                  <c:v>MGLD</c:v>
                </c:pt>
              </c:strCache>
            </c:strRef>
          </c:cat>
          <c:val>
            <c:numRef>
              <c:f>'Images - UK'!$B$16:$B$19</c:f>
              <c:numCache>
                <c:formatCode>General</c:formatCode>
                <c:ptCount val="4"/>
                <c:pt idx="0">
                  <c:v>297284</c:v>
                </c:pt>
                <c:pt idx="1">
                  <c:v>9979</c:v>
                </c:pt>
                <c:pt idx="2">
                  <c:v>799947</c:v>
                </c:pt>
                <c:pt idx="3">
                  <c:v>16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4452-48BC-98FE-B73DD34A5A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title>
      <c:tx>
        <c:rich>
          <a:bodyPr/>
          <a:lstStyle/>
          <a:p>
            <a:pPr>
              <a:defRPr sz="1800" b="0"/>
            </a:pPr>
            <a:r>
              <a:t>Execution Venue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explosion val="5"/>
          <c:dLbls>
            <c:numFmt formatCode="0.00%" sourceLinked="0"/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'Images - UK'!$A$28:$A$31</c:f>
              <c:strCache>
                <c:ptCount val="4"/>
                <c:pt idx="0">
                  <c:v>GB MIC</c:v>
                </c:pt>
                <c:pt idx="1">
                  <c:v>nGB MIC</c:v>
                </c:pt>
                <c:pt idx="2">
                  <c:v>XOFF</c:v>
                </c:pt>
                <c:pt idx="3">
                  <c:v>XXXX</c:v>
                </c:pt>
              </c:strCache>
            </c:strRef>
          </c:cat>
          <c:val>
            <c:numRef>
              <c:f>'Images - UK'!$B$28:$B$31</c:f>
              <c:numCache>
                <c:formatCode>General</c:formatCode>
                <c:ptCount val="4"/>
                <c:pt idx="0">
                  <c:v>1112909.9233039999</c:v>
                </c:pt>
                <c:pt idx="1">
                  <c:v>3059907.4501702599</c:v>
                </c:pt>
                <c:pt idx="2">
                  <c:v>230707.634647459</c:v>
                </c:pt>
                <c:pt idx="3">
                  <c:v>5215730.8329431619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B1E8-490C-BF42-2B4ED59804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title>
      <c:tx>
        <c:rich>
          <a:bodyPr/>
          <a:lstStyle/>
          <a:p>
            <a:pPr>
              <a:defRPr sz="1800" b="0"/>
            </a:pPr>
            <a:r>
              <a:t>Location of Counterparties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explosion val="5"/>
          <c:dLbls>
            <c:numFmt formatCode="0.00%" sourceLinked="0"/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'Images - UK'!$A$41:$A$44</c:f>
              <c:strCache>
                <c:ptCount val="4"/>
                <c:pt idx="0">
                  <c:v>GB-GB</c:v>
                </c:pt>
                <c:pt idx="1">
                  <c:v>GB-nGB</c:v>
                </c:pt>
                <c:pt idx="2">
                  <c:v>nGB-GB</c:v>
                </c:pt>
                <c:pt idx="3">
                  <c:v>nGB-nGB</c:v>
                </c:pt>
              </c:strCache>
            </c:strRef>
          </c:cat>
          <c:val>
            <c:numRef>
              <c:f>'Images - UK'!$B$41:$B$44</c:f>
              <c:numCache>
                <c:formatCode>General</c:formatCode>
                <c:ptCount val="4"/>
                <c:pt idx="0">
                  <c:v>1532502.0636169829</c:v>
                </c:pt>
                <c:pt idx="1">
                  <c:v>8025041.3898197776</c:v>
                </c:pt>
                <c:pt idx="2">
                  <c:v>17532.263988344999</c:v>
                </c:pt>
                <c:pt idx="3">
                  <c:v>44180.123639775004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9BD2-48D7-9EFB-C80D8E6685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95250</xdr:colOff>
      <xdr:row>2</xdr:row>
      <xdr:rowOff>47625</xdr:rowOff>
    </xdr:from>
    <xdr:to>
      <xdr:col>13</xdr:col>
      <xdr:colOff>323850</xdr:colOff>
      <xdr:row>12</xdr:row>
      <xdr:rowOff>47625</xdr:rowOff>
    </xdr:to>
    <xdr:graphicFrame macro="">
      <xdr:nvGraphicFramePr>
        <xdr:cNvPr id="2" name="New Reported Loan Values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95250</xdr:colOff>
      <xdr:row>15</xdr:row>
      <xdr:rowOff>47625</xdr:rowOff>
    </xdr:from>
    <xdr:to>
      <xdr:col>13</xdr:col>
      <xdr:colOff>323850</xdr:colOff>
      <xdr:row>25</xdr:row>
      <xdr:rowOff>47625</xdr:rowOff>
    </xdr:to>
    <xdr:graphicFrame macro="">
      <xdr:nvGraphicFramePr>
        <xdr:cNvPr id="3" name="New Reported Transaction Numbers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95250</xdr:colOff>
      <xdr:row>27</xdr:row>
      <xdr:rowOff>47625</xdr:rowOff>
    </xdr:from>
    <xdr:to>
      <xdr:col>13</xdr:col>
      <xdr:colOff>323850</xdr:colOff>
      <xdr:row>37</xdr:row>
      <xdr:rowOff>47625</xdr:rowOff>
    </xdr:to>
    <xdr:graphicFrame macro="">
      <xdr:nvGraphicFramePr>
        <xdr:cNvPr id="4" name="Execution Venue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95250</xdr:colOff>
      <xdr:row>40</xdr:row>
      <xdr:rowOff>47625</xdr:rowOff>
    </xdr:from>
    <xdr:to>
      <xdr:col>13</xdr:col>
      <xdr:colOff>323850</xdr:colOff>
      <xdr:row>50</xdr:row>
      <xdr:rowOff>47625</xdr:rowOff>
    </xdr:to>
    <xdr:graphicFrame macro="">
      <xdr:nvGraphicFramePr>
        <xdr:cNvPr id="5" name="Location of Counterparties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9"/>
  <sheetViews>
    <sheetView tabSelected="1" workbookViewId="0">
      <selection activeCell="F1" sqref="F1:K1"/>
    </sheetView>
  </sheetViews>
  <sheetFormatPr defaultRowHeight="15"/>
  <cols>
    <col min="2" max="2" width="9.140625" customWidth="1"/>
    <col min="3" max="5" width="2" customWidth="1"/>
    <col min="6" max="6" width="53.42578125" customWidth="1"/>
    <col min="7" max="7" width="19.42578125" style="2" customWidth="1"/>
    <col min="8" max="8" width="11.42578125" style="4" customWidth="1"/>
    <col min="9" max="9" width="23.28515625" customWidth="1"/>
    <col min="10" max="10" width="11.42578125" style="4" customWidth="1"/>
    <col min="11" max="11" width="32" style="2" customWidth="1"/>
  </cols>
  <sheetData>
    <row r="1" spans="1:11" ht="80.099999999999994" customHeight="1">
      <c r="A1" s="6"/>
      <c r="B1" s="6"/>
      <c r="C1" s="6"/>
      <c r="D1" s="6"/>
      <c r="E1" s="6"/>
      <c r="F1" s="16" t="s">
        <v>0</v>
      </c>
      <c r="G1" s="8"/>
      <c r="H1" s="9"/>
      <c r="I1" s="6"/>
      <c r="J1" s="9"/>
      <c r="K1" s="8"/>
    </row>
    <row r="2" spans="1:11">
      <c r="G2" s="3" t="s">
        <v>1</v>
      </c>
      <c r="H2" s="5" t="s">
        <v>2</v>
      </c>
      <c r="I2" s="1" t="s">
        <v>3</v>
      </c>
      <c r="J2" s="5" t="s">
        <v>2</v>
      </c>
      <c r="K2" s="3" t="s">
        <v>4</v>
      </c>
    </row>
    <row r="3" spans="1:11">
      <c r="B3" s="10" t="s">
        <v>5</v>
      </c>
      <c r="C3" s="10"/>
      <c r="D3" s="10"/>
      <c r="E3" s="10"/>
      <c r="F3" s="10"/>
      <c r="G3" s="11"/>
      <c r="H3" s="12"/>
      <c r="I3" s="10"/>
      <c r="J3" s="12"/>
      <c r="K3" s="11"/>
    </row>
    <row r="4" spans="1:11">
      <c r="B4" s="1"/>
      <c r="C4" s="1"/>
      <c r="D4" s="13" t="s">
        <v>6</v>
      </c>
      <c r="E4" s="13"/>
      <c r="F4" s="13"/>
      <c r="G4" s="3">
        <v>10030629.18390066</v>
      </c>
      <c r="H4" s="5"/>
      <c r="I4" s="1">
        <v>1107226</v>
      </c>
      <c r="J4" s="5"/>
      <c r="K4" s="3">
        <v>4055762.3734830478</v>
      </c>
    </row>
    <row r="5" spans="1:11">
      <c r="E5" s="6" t="s">
        <v>7</v>
      </c>
      <c r="F5" s="6"/>
      <c r="G5" s="2">
        <v>9619255.8410648797</v>
      </c>
      <c r="H5" s="4">
        <f>G5/G4</f>
        <v>0.95898828126394686</v>
      </c>
      <c r="I5">
        <v>307263</v>
      </c>
      <c r="J5" s="4">
        <f>I5/I4</f>
        <v>0.27750703108489144</v>
      </c>
      <c r="K5" s="2">
        <v>3706277.0236632489</v>
      </c>
    </row>
    <row r="6" spans="1:11">
      <c r="F6" t="s">
        <v>8</v>
      </c>
    </row>
    <row r="7" spans="1:11">
      <c r="F7" t="s">
        <v>9</v>
      </c>
      <c r="G7" s="2">
        <v>9326121.5438874513</v>
      </c>
      <c r="H7" s="4">
        <f>G7/G5</f>
        <v>0.96952630203201062</v>
      </c>
      <c r="I7">
        <v>297284</v>
      </c>
      <c r="J7" s="4">
        <f>I7/I5</f>
        <v>0.96752293637697995</v>
      </c>
      <c r="K7" s="2">
        <v>3686218.0244064331</v>
      </c>
    </row>
    <row r="8" spans="1:11">
      <c r="F8" t="s">
        <v>10</v>
      </c>
      <c r="G8" s="2">
        <f>G5-G7</f>
        <v>293134.29717742838</v>
      </c>
      <c r="H8" s="4">
        <f>1-H7</f>
        <v>3.0473697967989377E-2</v>
      </c>
      <c r="I8">
        <f>I5-I7</f>
        <v>9979</v>
      </c>
      <c r="J8" s="4">
        <f>1-J7</f>
        <v>3.2477063623020053E-2</v>
      </c>
      <c r="K8" s="2">
        <f>K5-K7</f>
        <v>20058.999256815761</v>
      </c>
    </row>
    <row r="9" spans="1:11">
      <c r="E9" s="6" t="s">
        <v>11</v>
      </c>
      <c r="F9" s="6"/>
      <c r="G9" s="2">
        <v>410899.31415548897</v>
      </c>
      <c r="H9" s="4">
        <f>1-H5-H10</f>
        <v>4.096446061578967E-2</v>
      </c>
      <c r="I9">
        <v>799947</v>
      </c>
      <c r="J9" s="4">
        <f>1-J5-J10</f>
        <v>0.7224785183873933</v>
      </c>
      <c r="K9" s="2">
        <v>348515.97985155199</v>
      </c>
    </row>
    <row r="10" spans="1:11">
      <c r="E10" s="6" t="s">
        <v>12</v>
      </c>
      <c r="F10" s="6"/>
      <c r="G10" s="2">
        <v>474.028680291</v>
      </c>
      <c r="H10" s="4">
        <f>G10/G4</f>
        <v>4.7258120263465081E-5</v>
      </c>
      <c r="I10">
        <v>16</v>
      </c>
      <c r="J10" s="4">
        <f>I10/I4</f>
        <v>1.4450527715209E-5</v>
      </c>
      <c r="K10" s="2">
        <v>969.36996824699997</v>
      </c>
    </row>
    <row r="12" spans="1:11">
      <c r="B12" s="10" t="s">
        <v>13</v>
      </c>
      <c r="C12" s="10"/>
      <c r="D12" s="10"/>
      <c r="E12" s="10"/>
      <c r="F12" s="10"/>
      <c r="G12" s="11"/>
      <c r="H12" s="12"/>
      <c r="I12" s="10"/>
      <c r="J12" s="12"/>
      <c r="K12" s="11"/>
    </row>
    <row r="13" spans="1:11">
      <c r="B13" s="1"/>
      <c r="C13" s="1"/>
      <c r="D13" s="13" t="s">
        <v>14</v>
      </c>
      <c r="E13" s="13"/>
      <c r="F13" s="13"/>
      <c r="G13" s="3">
        <f>G14+G15</f>
        <v>2753502.894071098</v>
      </c>
      <c r="H13" s="5">
        <f>G13/G5</f>
        <v>0.28624905497536668</v>
      </c>
      <c r="I13" s="1">
        <f>I14+I15</f>
        <v>102607</v>
      </c>
      <c r="J13" s="5">
        <f>I13/I5</f>
        <v>0.33393867794039633</v>
      </c>
      <c r="K13" s="3">
        <f>K14+K15</f>
        <v>50448.702370561004</v>
      </c>
    </row>
    <row r="14" spans="1:11">
      <c r="E14" s="6" t="s">
        <v>15</v>
      </c>
      <c r="F14" s="6"/>
      <c r="G14" s="2">
        <v>2639751.5714211878</v>
      </c>
      <c r="H14" s="4">
        <f>G14/G7</f>
        <v>0.28304923531168646</v>
      </c>
      <c r="I14">
        <v>96901</v>
      </c>
      <c r="J14" s="4">
        <f>I14/I7</f>
        <v>0.32595430631988265</v>
      </c>
      <c r="K14" s="2">
        <v>50438.250437121002</v>
      </c>
    </row>
    <row r="15" spans="1:11">
      <c r="E15" s="6" t="s">
        <v>16</v>
      </c>
      <c r="F15" s="6"/>
      <c r="G15" s="2">
        <v>113751.32264991</v>
      </c>
      <c r="H15" s="4">
        <f>G15/G8</f>
        <v>0.38805190571425552</v>
      </c>
      <c r="I15">
        <v>5706</v>
      </c>
      <c r="J15" s="4">
        <f>I15/I8</f>
        <v>0.57180078164144699</v>
      </c>
      <c r="K15" s="2">
        <v>10.451933439999999</v>
      </c>
    </row>
    <row r="16" spans="1:11">
      <c r="E16" s="6" t="s">
        <v>17</v>
      </c>
      <c r="F16" s="6"/>
      <c r="G16" s="8"/>
      <c r="H16" s="9"/>
      <c r="I16" s="6"/>
      <c r="J16" s="9"/>
      <c r="K16" s="8"/>
    </row>
    <row r="17" spans="2:11">
      <c r="B17" s="1"/>
      <c r="C17" s="1"/>
      <c r="D17" s="13" t="s">
        <v>18</v>
      </c>
      <c r="E17" s="13"/>
      <c r="F17" s="13"/>
      <c r="G17" s="14"/>
      <c r="H17" s="15"/>
      <c r="I17" s="13"/>
      <c r="J17" s="15"/>
      <c r="K17" s="14"/>
    </row>
    <row r="18" spans="2:11">
      <c r="E18" s="6" t="s">
        <v>19</v>
      </c>
      <c r="F18" s="6"/>
      <c r="G18" s="2">
        <v>1112909.9233039999</v>
      </c>
      <c r="H18" s="4">
        <f>G18/G5</f>
        <v>0.11569605192877348</v>
      </c>
      <c r="I18">
        <v>39227</v>
      </c>
      <c r="J18" s="4">
        <f>I18/I5</f>
        <v>0.12766587581322841</v>
      </c>
      <c r="K18" s="2">
        <v>2900293.570421468</v>
      </c>
    </row>
    <row r="19" spans="2:11">
      <c r="E19" s="6" t="s">
        <v>20</v>
      </c>
      <c r="F19" s="6"/>
      <c r="G19" s="2">
        <v>3059907.4501702599</v>
      </c>
      <c r="H19" s="4">
        <f>G19/G5</f>
        <v>0.3181023044534721</v>
      </c>
      <c r="I19">
        <v>109289</v>
      </c>
      <c r="J19" s="4">
        <f>I19/I5</f>
        <v>0.35568552022208988</v>
      </c>
      <c r="K19" s="2">
        <v>58224.706114854001</v>
      </c>
    </row>
    <row r="20" spans="2:11">
      <c r="E20" s="6" t="s">
        <v>21</v>
      </c>
      <c r="F20" s="6"/>
      <c r="G20" s="2">
        <v>5446438.4675906207</v>
      </c>
      <c r="H20" s="4">
        <f>1-H18-H19</f>
        <v>0.56620164361775438</v>
      </c>
      <c r="I20">
        <v>158747</v>
      </c>
      <c r="J20" s="4">
        <f>1-J18-J19</f>
        <v>0.51664860396468171</v>
      </c>
      <c r="K20" s="2">
        <v>747758.74712692702</v>
      </c>
    </row>
    <row r="21" spans="2:11">
      <c r="F21" t="s">
        <v>22</v>
      </c>
    </row>
    <row r="22" spans="2:11">
      <c r="F22" t="s">
        <v>23</v>
      </c>
      <c r="G22" s="2">
        <v>230707.634647459</v>
      </c>
      <c r="H22" s="4">
        <f>G22/G20</f>
        <v>4.2359357591258855E-2</v>
      </c>
      <c r="I22">
        <v>10602</v>
      </c>
      <c r="J22" s="4">
        <f>I22/I20</f>
        <v>6.6785514056958553E-2</v>
      </c>
      <c r="K22" s="2">
        <v>5547.1986239079997</v>
      </c>
    </row>
    <row r="23" spans="2:11">
      <c r="F23" t="s">
        <v>24</v>
      </c>
      <c r="G23" s="2">
        <f>G20-G22</f>
        <v>5215730.8329431619</v>
      </c>
      <c r="H23" s="4">
        <f>1-H22</f>
        <v>0.95764064240874114</v>
      </c>
      <c r="I23">
        <f>I20-I22</f>
        <v>148145</v>
      </c>
      <c r="J23" s="4">
        <f>1-J22</f>
        <v>0.93321448594304146</v>
      </c>
    </row>
    <row r="25" spans="2:11">
      <c r="B25" s="1"/>
      <c r="C25" s="1"/>
      <c r="D25" s="13" t="s">
        <v>25</v>
      </c>
      <c r="E25" s="13"/>
      <c r="F25" s="13"/>
      <c r="G25" s="14"/>
      <c r="H25" s="15"/>
      <c r="I25" s="13"/>
      <c r="J25" s="15"/>
      <c r="K25" s="14"/>
    </row>
    <row r="26" spans="2:11">
      <c r="E26" s="6" t="s">
        <v>26</v>
      </c>
      <c r="F26" s="6"/>
      <c r="G26" s="2">
        <v>1532502.0636169829</v>
      </c>
      <c r="H26" s="4">
        <f>G26/G5</f>
        <v>0.15931607277505683</v>
      </c>
      <c r="I26">
        <v>50569</v>
      </c>
      <c r="J26" s="4">
        <f>I26/I5</f>
        <v>0.16457887868047893</v>
      </c>
      <c r="K26" s="2">
        <v>2904632.8221761058</v>
      </c>
    </row>
    <row r="27" spans="2:11">
      <c r="E27" s="6" t="s">
        <v>27</v>
      </c>
      <c r="F27" s="6"/>
      <c r="G27" s="2">
        <v>8025041.3898197776</v>
      </c>
      <c r="H27" s="4">
        <f>G27/G5</f>
        <v>0.83426842184201455</v>
      </c>
      <c r="I27">
        <v>254509</v>
      </c>
      <c r="J27" s="4">
        <f>I27/I5</f>
        <v>0.82830994945697989</v>
      </c>
      <c r="K27" s="2">
        <v>801639.64448718901</v>
      </c>
    </row>
    <row r="28" spans="2:11">
      <c r="E28" s="6" t="s">
        <v>28</v>
      </c>
      <c r="F28" s="6"/>
      <c r="G28" s="2">
        <v>17532.263988344999</v>
      </c>
      <c r="H28" s="4">
        <f>G28/G5</f>
        <v>1.8226216536937566E-3</v>
      </c>
      <c r="I28">
        <v>623</v>
      </c>
      <c r="J28" s="4">
        <f>I28/I5</f>
        <v>2.027578979571247E-3</v>
      </c>
      <c r="K28" s="2">
        <v>0</v>
      </c>
    </row>
    <row r="29" spans="2:11">
      <c r="E29" s="6" t="s">
        <v>29</v>
      </c>
      <c r="F29" s="6"/>
      <c r="G29" s="2">
        <v>44180.123639775004</v>
      </c>
      <c r="H29" s="4">
        <f>G29/G5</f>
        <v>4.5928837292349362E-3</v>
      </c>
      <c r="I29">
        <v>1562</v>
      </c>
      <c r="J29" s="4">
        <f>I29/I5</f>
        <v>5.0835928829699641E-3</v>
      </c>
      <c r="K29" s="2">
        <v>4.5569999540000001</v>
      </c>
    </row>
  </sheetData>
  <mergeCells count="21">
    <mergeCell ref="E29:F29"/>
    <mergeCell ref="E20:F20"/>
    <mergeCell ref="D25:K25"/>
    <mergeCell ref="E26:F26"/>
    <mergeCell ref="E27:F27"/>
    <mergeCell ref="E28:F28"/>
    <mergeCell ref="E15:F15"/>
    <mergeCell ref="E16:K16"/>
    <mergeCell ref="D17:K17"/>
    <mergeCell ref="E18:F18"/>
    <mergeCell ref="E19:F19"/>
    <mergeCell ref="E9:F9"/>
    <mergeCell ref="E10:F10"/>
    <mergeCell ref="B12:K12"/>
    <mergeCell ref="D13:F13"/>
    <mergeCell ref="E14:F14"/>
    <mergeCell ref="A1:E1"/>
    <mergeCell ref="F1:K1"/>
    <mergeCell ref="B3:K3"/>
    <mergeCell ref="D4:F4"/>
    <mergeCell ref="E5:F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29"/>
  <sheetViews>
    <sheetView workbookViewId="0"/>
  </sheetViews>
  <sheetFormatPr defaultRowHeight="15"/>
  <cols>
    <col min="2" max="2" width="9.140625" customWidth="1"/>
    <col min="3" max="5" width="2" customWidth="1"/>
    <col min="6" max="6" width="53.42578125" customWidth="1"/>
    <col min="7" max="7" width="19.42578125" style="2" customWidth="1"/>
    <col min="8" max="8" width="11.42578125" style="4" customWidth="1"/>
    <col min="9" max="9" width="23.28515625" customWidth="1"/>
    <col min="10" max="10" width="11.42578125" style="4" customWidth="1"/>
    <col min="11" max="11" width="32" style="2" customWidth="1"/>
  </cols>
  <sheetData>
    <row r="1" spans="1:11" ht="80.099999999999994" customHeight="1">
      <c r="A1" s="6"/>
      <c r="B1" s="6"/>
      <c r="C1" s="6"/>
      <c r="D1" s="6"/>
      <c r="E1" s="6"/>
      <c r="F1" s="7" t="s">
        <v>0</v>
      </c>
      <c r="G1" s="8"/>
      <c r="H1" s="9"/>
      <c r="I1" s="6"/>
      <c r="J1" s="9"/>
      <c r="K1" s="8"/>
    </row>
    <row r="2" spans="1:11">
      <c r="G2" s="3" t="s">
        <v>1</v>
      </c>
      <c r="H2" s="5" t="s">
        <v>2</v>
      </c>
      <c r="I2" s="1" t="s">
        <v>3</v>
      </c>
      <c r="J2" s="5" t="s">
        <v>2</v>
      </c>
      <c r="K2" s="3" t="s">
        <v>4</v>
      </c>
    </row>
    <row r="3" spans="1:11">
      <c r="B3" s="10" t="s">
        <v>5</v>
      </c>
      <c r="C3" s="10"/>
      <c r="D3" s="10"/>
      <c r="E3" s="10"/>
      <c r="F3" s="10"/>
      <c r="G3" s="11"/>
      <c r="H3" s="12"/>
      <c r="I3" s="10"/>
      <c r="J3" s="12"/>
      <c r="K3" s="11"/>
    </row>
    <row r="4" spans="1:11">
      <c r="B4" s="1"/>
      <c r="C4" s="1"/>
      <c r="D4" s="13" t="s">
        <v>6</v>
      </c>
      <c r="E4" s="13"/>
      <c r="F4" s="13"/>
      <c r="G4" s="3">
        <v>11748172.225656219</v>
      </c>
      <c r="H4" s="5"/>
      <c r="I4" s="1">
        <v>4712617</v>
      </c>
      <c r="J4" s="5"/>
      <c r="K4" s="3">
        <v>519427915.00026661</v>
      </c>
    </row>
    <row r="5" spans="1:11">
      <c r="E5" s="6" t="s">
        <v>7</v>
      </c>
      <c r="F5" s="6"/>
      <c r="G5" s="2">
        <v>9609553.5787564032</v>
      </c>
      <c r="H5" s="4">
        <f>G5/G4</f>
        <v>0.81796158535798458</v>
      </c>
      <c r="I5">
        <v>465104</v>
      </c>
      <c r="J5" s="4">
        <f>I5/I4</f>
        <v>9.8693358700696454E-2</v>
      </c>
      <c r="K5" s="2">
        <v>10610724.330793053</v>
      </c>
    </row>
    <row r="6" spans="1:11">
      <c r="F6" t="s">
        <v>8</v>
      </c>
    </row>
    <row r="7" spans="1:11">
      <c r="F7" t="s">
        <v>9</v>
      </c>
      <c r="G7" s="2">
        <v>9195164.8305566553</v>
      </c>
      <c r="H7" s="4">
        <f>G7/G5</f>
        <v>0.95687741945517357</v>
      </c>
      <c r="I7">
        <v>448498</v>
      </c>
      <c r="J7" s="4">
        <f>I7/I5</f>
        <v>0.9642961574185559</v>
      </c>
      <c r="K7" s="2">
        <v>10404613.437300213</v>
      </c>
    </row>
    <row r="8" spans="1:11">
      <c r="F8" t="s">
        <v>10</v>
      </c>
      <c r="G8" s="2">
        <f>G5-G7</f>
        <v>414388.74819974788</v>
      </c>
      <c r="H8" s="4">
        <f>1-H7</f>
        <v>4.3122580544826428E-2</v>
      </c>
      <c r="I8">
        <f>I5-I7</f>
        <v>16606</v>
      </c>
      <c r="J8" s="4">
        <f>1-J7</f>
        <v>3.5703842581444101E-2</v>
      </c>
      <c r="K8" s="2">
        <f>K5-K7</f>
        <v>206110.89349284023</v>
      </c>
    </row>
    <row r="9" spans="1:11">
      <c r="E9" s="6" t="s">
        <v>11</v>
      </c>
      <c r="F9" s="6"/>
      <c r="G9" s="2">
        <v>1887014.5199000619</v>
      </c>
      <c r="H9" s="4">
        <f>1-H5-H10</f>
        <v>0.16062196600924106</v>
      </c>
      <c r="I9">
        <v>4227345</v>
      </c>
      <c r="J9" s="4">
        <f>1-J5-J10</f>
        <v>0.89702706585321923</v>
      </c>
      <c r="K9" s="2">
        <v>505229556.61251545</v>
      </c>
    </row>
    <row r="10" spans="1:11">
      <c r="E10" s="6" t="s">
        <v>12</v>
      </c>
      <c r="F10" s="6"/>
      <c r="G10" s="2">
        <v>251604.126999753</v>
      </c>
      <c r="H10" s="4">
        <f>G10/G4</f>
        <v>2.1416448632774376E-2</v>
      </c>
      <c r="I10">
        <v>20168</v>
      </c>
      <c r="J10" s="4">
        <f>I10/I4</f>
        <v>4.2795754460844158E-3</v>
      </c>
      <c r="K10" s="2">
        <v>3587634.0569580798</v>
      </c>
    </row>
    <row r="12" spans="1:11">
      <c r="B12" s="10" t="s">
        <v>13</v>
      </c>
      <c r="C12" s="10"/>
      <c r="D12" s="10"/>
      <c r="E12" s="10"/>
      <c r="F12" s="10"/>
      <c r="G12" s="11"/>
      <c r="H12" s="12"/>
      <c r="I12" s="10"/>
      <c r="J12" s="12"/>
      <c r="K12" s="11"/>
    </row>
    <row r="13" spans="1:11">
      <c r="B13" s="1"/>
      <c r="C13" s="1"/>
      <c r="D13" s="13" t="s">
        <v>14</v>
      </c>
      <c r="E13" s="13"/>
      <c r="F13" s="13"/>
      <c r="G13" s="3">
        <f>G14+G15</f>
        <v>1740234.6464382932</v>
      </c>
      <c r="H13" s="5">
        <f>G13/G5</f>
        <v>0.18109422380300641</v>
      </c>
      <c r="I13" s="1">
        <f>I14+I15</f>
        <v>57471</v>
      </c>
      <c r="J13" s="5">
        <f>I13/I5</f>
        <v>0.1235659121400805</v>
      </c>
      <c r="K13" s="3">
        <f>K14+K15</f>
        <v>1681711.3557311259</v>
      </c>
    </row>
    <row r="14" spans="1:11">
      <c r="E14" s="6" t="s">
        <v>15</v>
      </c>
      <c r="F14" s="6"/>
      <c r="G14" s="2">
        <v>1665065.920678643</v>
      </c>
      <c r="H14" s="4">
        <f>G14/G7</f>
        <v>0.18108059522167844</v>
      </c>
      <c r="I14">
        <v>53635</v>
      </c>
      <c r="J14" s="4">
        <f>I14/I7</f>
        <v>0.1195880472153722</v>
      </c>
      <c r="K14" s="2">
        <v>1681472.3879302859</v>
      </c>
    </row>
    <row r="15" spans="1:11">
      <c r="E15" s="6" t="s">
        <v>16</v>
      </c>
      <c r="F15" s="6"/>
      <c r="G15" s="2">
        <v>75168.725759649999</v>
      </c>
      <c r="H15" s="4">
        <f>G15/G8</f>
        <v>0.18139663802699682</v>
      </c>
      <c r="I15">
        <v>3836</v>
      </c>
      <c r="J15" s="4">
        <f>I15/I8</f>
        <v>0.23100084306877033</v>
      </c>
      <c r="K15" s="2">
        <v>238.96780084</v>
      </c>
    </row>
    <row r="16" spans="1:11">
      <c r="E16" s="6" t="s">
        <v>17</v>
      </c>
      <c r="F16" s="6"/>
      <c r="G16" s="8"/>
      <c r="H16" s="9"/>
      <c r="I16" s="6"/>
      <c r="J16" s="9"/>
      <c r="K16" s="8"/>
    </row>
    <row r="17" spans="2:11">
      <c r="B17" s="1"/>
      <c r="C17" s="1"/>
      <c r="D17" s="13" t="s">
        <v>18</v>
      </c>
      <c r="E17" s="13"/>
      <c r="F17" s="13"/>
      <c r="G17" s="14"/>
      <c r="H17" s="15"/>
      <c r="I17" s="13"/>
      <c r="J17" s="15"/>
      <c r="K17" s="14"/>
    </row>
    <row r="18" spans="2:11">
      <c r="E18" s="6" t="s">
        <v>19</v>
      </c>
      <c r="F18" s="6"/>
      <c r="G18" s="2">
        <v>854909.26706278196</v>
      </c>
      <c r="H18" s="4">
        <f>G18/G5</f>
        <v>8.8964514330062971E-2</v>
      </c>
      <c r="I18">
        <v>30910</v>
      </c>
      <c r="J18" s="4">
        <f>I18/I5</f>
        <v>6.6458254497918742E-2</v>
      </c>
      <c r="K18" s="2">
        <v>2021833.860155713</v>
      </c>
    </row>
    <row r="19" spans="2:11">
      <c r="E19" s="6" t="s">
        <v>20</v>
      </c>
      <c r="F19" s="6"/>
      <c r="G19" s="2">
        <v>2457616.213227699</v>
      </c>
      <c r="H19" s="4">
        <f>G19/G5</f>
        <v>0.2557471783768071</v>
      </c>
      <c r="I19">
        <v>105801</v>
      </c>
      <c r="J19" s="4">
        <f>I19/I5</f>
        <v>0.22747815542330319</v>
      </c>
      <c r="K19" s="2">
        <v>1799576.7176761089</v>
      </c>
    </row>
    <row r="20" spans="2:11">
      <c r="E20" s="6" t="s">
        <v>21</v>
      </c>
      <c r="F20" s="6"/>
      <c r="G20" s="2">
        <v>6284086.323135864</v>
      </c>
      <c r="H20" s="4">
        <f>1-H18-H19</f>
        <v>0.65528830729312992</v>
      </c>
      <c r="I20">
        <v>327438</v>
      </c>
      <c r="J20" s="4">
        <f>1-J18-J19</f>
        <v>0.70606359007877806</v>
      </c>
      <c r="K20" s="2">
        <v>6181444.784599103</v>
      </c>
    </row>
    <row r="21" spans="2:11">
      <c r="F21" t="s">
        <v>22</v>
      </c>
    </row>
    <row r="22" spans="2:11">
      <c r="F22" t="s">
        <v>23</v>
      </c>
      <c r="G22" s="2">
        <v>798537.54441916896</v>
      </c>
      <c r="H22" s="4">
        <f>G22/G20</f>
        <v>0.12707297502887985</v>
      </c>
      <c r="I22">
        <v>86532</v>
      </c>
      <c r="J22" s="4">
        <f>I22/I20</f>
        <v>0.26426987704542537</v>
      </c>
      <c r="K22" s="2">
        <v>695173.61066623405</v>
      </c>
    </row>
    <row r="23" spans="2:11">
      <c r="F23" t="s">
        <v>24</v>
      </c>
      <c r="G23" s="2">
        <f>G20-G22</f>
        <v>5485548.7787166946</v>
      </c>
      <c r="H23" s="4">
        <f>1-H22</f>
        <v>0.87292702497112018</v>
      </c>
      <c r="I23">
        <f>I20-I22</f>
        <v>240906</v>
      </c>
      <c r="J23" s="4">
        <f>1-J22</f>
        <v>0.73573012295457463</v>
      </c>
    </row>
    <row r="25" spans="2:11">
      <c r="B25" s="1"/>
      <c r="C25" s="1"/>
      <c r="D25" s="13" t="s">
        <v>25</v>
      </c>
      <c r="E25" s="13"/>
      <c r="F25" s="13"/>
      <c r="G25" s="14"/>
      <c r="H25" s="15"/>
      <c r="I25" s="13"/>
      <c r="J25" s="15"/>
      <c r="K25" s="14"/>
    </row>
    <row r="26" spans="2:11">
      <c r="E26" s="6" t="s">
        <v>26</v>
      </c>
      <c r="F26" s="6"/>
      <c r="G26" s="2">
        <v>1438551.0874897549</v>
      </c>
      <c r="H26" s="4">
        <f>G26/G5</f>
        <v>0.14970009539984494</v>
      </c>
      <c r="I26">
        <v>59145</v>
      </c>
      <c r="J26" s="4">
        <f>I26/I5</f>
        <v>0.127165107158829</v>
      </c>
      <c r="K26" s="2">
        <v>1578329.1240170151</v>
      </c>
    </row>
    <row r="27" spans="2:11">
      <c r="E27" s="6" t="s">
        <v>27</v>
      </c>
      <c r="F27" s="6"/>
      <c r="G27" s="2">
        <v>8101845.9621172771</v>
      </c>
      <c r="H27" s="4">
        <f>G27/G5</f>
        <v>0.84310326132400393</v>
      </c>
      <c r="I27">
        <v>403701</v>
      </c>
      <c r="J27" s="4">
        <f>I27/I5</f>
        <v>0.86798006467370736</v>
      </c>
      <c r="K27" s="2">
        <v>8884721.0803094711</v>
      </c>
    </row>
    <row r="28" spans="2:11">
      <c r="E28" s="6" t="s">
        <v>28</v>
      </c>
      <c r="F28" s="6"/>
      <c r="G28" s="2">
        <v>16857.631903157999</v>
      </c>
      <c r="H28" s="4">
        <f>G28/G5</f>
        <v>1.7542575484905708E-3</v>
      </c>
      <c r="I28">
        <v>503</v>
      </c>
      <c r="J28" s="4">
        <f>I28/I5</f>
        <v>1.0814785510337474E-3</v>
      </c>
      <c r="K28" s="2">
        <v>147056.36714498399</v>
      </c>
    </row>
    <row r="29" spans="2:11">
      <c r="E29" s="6" t="s">
        <v>29</v>
      </c>
      <c r="F29" s="6"/>
      <c r="G29" s="2">
        <v>52298.897246212997</v>
      </c>
      <c r="H29" s="4">
        <f>G29/G5</f>
        <v>5.4423857276605274E-3</v>
      </c>
      <c r="I29">
        <v>1755</v>
      </c>
      <c r="J29" s="4">
        <f>I29/I5</f>
        <v>3.7733496164298738E-3</v>
      </c>
      <c r="K29" s="2">
        <v>617.75932158199998</v>
      </c>
    </row>
  </sheetData>
  <mergeCells count="21">
    <mergeCell ref="E29:F29"/>
    <mergeCell ref="E20:F20"/>
    <mergeCell ref="D25:K25"/>
    <mergeCell ref="E26:F26"/>
    <mergeCell ref="E27:F27"/>
    <mergeCell ref="E28:F28"/>
    <mergeCell ref="E15:F15"/>
    <mergeCell ref="E16:K16"/>
    <mergeCell ref="D17:K17"/>
    <mergeCell ref="E18:F18"/>
    <mergeCell ref="E19:F19"/>
    <mergeCell ref="E9:F9"/>
    <mergeCell ref="E10:F10"/>
    <mergeCell ref="B12:K12"/>
    <mergeCell ref="D13:F13"/>
    <mergeCell ref="E14:F14"/>
    <mergeCell ref="A1:E1"/>
    <mergeCell ref="F1:K1"/>
    <mergeCell ref="B3:K3"/>
    <mergeCell ref="D4:F4"/>
    <mergeCell ref="E5:F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44"/>
  <sheetViews>
    <sheetView workbookViewId="0">
      <selection activeCell="U6" sqref="U6"/>
    </sheetView>
  </sheetViews>
  <sheetFormatPr defaultRowHeight="30" customHeight="1"/>
  <cols>
    <col min="5" max="5" width="61.5703125" customWidth="1"/>
  </cols>
  <sheetData>
    <row r="1" spans="1:5" ht="50.25" customHeight="1">
      <c r="E1" s="17" t="s">
        <v>45</v>
      </c>
    </row>
    <row r="2" spans="1:5">
      <c r="A2" t="s">
        <v>30</v>
      </c>
    </row>
    <row r="3" spans="1:5">
      <c r="A3" t="s">
        <v>31</v>
      </c>
      <c r="B3">
        <f>'NEWT - UK'!$G$7</f>
        <v>9326121.5438874513</v>
      </c>
    </row>
    <row r="4" spans="1:5">
      <c r="A4" t="s">
        <v>32</v>
      </c>
      <c r="B4">
        <f>'NEWT - UK'!$G$8</f>
        <v>293134.29717742838</v>
      </c>
    </row>
    <row r="5" spans="1:5">
      <c r="A5" t="s">
        <v>33</v>
      </c>
      <c r="B5">
        <f>'NEWT - UK'!$G$9</f>
        <v>410899.31415548897</v>
      </c>
    </row>
    <row r="6" spans="1:5">
      <c r="A6" t="s">
        <v>34</v>
      </c>
      <c r="B6">
        <f>'NEWT - UK'!$G$10</f>
        <v>474.028680291</v>
      </c>
    </row>
    <row r="15" spans="1:5">
      <c r="A15" t="s">
        <v>35</v>
      </c>
    </row>
    <row r="16" spans="1:5">
      <c r="A16" t="s">
        <v>31</v>
      </c>
      <c r="B16">
        <f>'NEWT - UK'!$I$7</f>
        <v>297284</v>
      </c>
    </row>
    <row r="17" spans="1:2">
      <c r="A17" t="s">
        <v>32</v>
      </c>
      <c r="B17">
        <f>'NEWT - UK'!$I$8</f>
        <v>9979</v>
      </c>
    </row>
    <row r="18" spans="1:2">
      <c r="A18" t="s">
        <v>33</v>
      </c>
      <c r="B18">
        <f>'NEWT - UK'!$I$9</f>
        <v>799947</v>
      </c>
    </row>
    <row r="19" spans="1:2">
      <c r="A19" t="s">
        <v>34</v>
      </c>
      <c r="B19">
        <f>'NEWT - UK'!$I$10</f>
        <v>16</v>
      </c>
    </row>
    <row r="27" spans="1:2">
      <c r="A27" t="s">
        <v>18</v>
      </c>
    </row>
    <row r="28" spans="1:2">
      <c r="A28" t="s">
        <v>36</v>
      </c>
      <c r="B28">
        <f>'NEWT - UK'!$G$18</f>
        <v>1112909.9233039999</v>
      </c>
    </row>
    <row r="29" spans="1:2">
      <c r="A29" t="s">
        <v>37</v>
      </c>
      <c r="B29">
        <f>'NEWT - UK'!$G$19</f>
        <v>3059907.4501702599</v>
      </c>
    </row>
    <row r="30" spans="1:2">
      <c r="A30" t="s">
        <v>38</v>
      </c>
      <c r="B30">
        <f>'NEWT - UK'!$G$22</f>
        <v>230707.634647459</v>
      </c>
    </row>
    <row r="31" spans="1:2">
      <c r="A31" t="s">
        <v>39</v>
      </c>
      <c r="B31">
        <f>'NEWT - UK'!$G$23</f>
        <v>5215730.8329431619</v>
      </c>
    </row>
    <row r="40" spans="1:2">
      <c r="A40" t="s">
        <v>40</v>
      </c>
    </row>
    <row r="41" spans="1:2">
      <c r="A41" t="s">
        <v>41</v>
      </c>
      <c r="B41">
        <f>'NEWT - UK'!$G$26</f>
        <v>1532502.0636169829</v>
      </c>
    </row>
    <row r="42" spans="1:2">
      <c r="A42" t="s">
        <v>42</v>
      </c>
      <c r="B42">
        <f>'NEWT - UK'!$G$27</f>
        <v>8025041.3898197776</v>
      </c>
    </row>
    <row r="43" spans="1:2">
      <c r="A43" t="s">
        <v>43</v>
      </c>
      <c r="B43">
        <f>'NEWT - UK'!$G$28</f>
        <v>17532.263988344999</v>
      </c>
    </row>
    <row r="44" spans="1:2">
      <c r="A44" t="s">
        <v>44</v>
      </c>
      <c r="B44">
        <f>'NEWT - UK'!$G$29</f>
        <v>44180.123639775004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NEWT - UK</vt:lpstr>
      <vt:lpstr>Outstanding - UK</vt:lpstr>
      <vt:lpstr>Images - UK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Ludovic Cathan</dc:creator>
  <cp:lastModifiedBy>Ludovic Cathan</cp:lastModifiedBy>
  <dcterms:created xsi:type="dcterms:W3CDTF">2023-04-18T08:58:29Z</dcterms:created>
  <dcterms:modified xsi:type="dcterms:W3CDTF">2023-04-18T08:58:29Z</dcterms:modified>
</cp:coreProperties>
</file>