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D596CFDF-90A9-4234-AAD0-B355BA348A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EWT - UK" sheetId="2" r:id="rId1"/>
    <sheet name="Outstanding - UK" sheetId="5" r:id="rId2"/>
    <sheet name="Images - UK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29" i="3"/>
  <c r="B28" i="3"/>
  <c r="B27" i="3"/>
  <c r="B18" i="3"/>
  <c r="B17" i="3"/>
  <c r="B15" i="3"/>
  <c r="B5" i="3"/>
  <c r="B4" i="3"/>
  <c r="B2" i="3"/>
  <c r="J29" i="5"/>
  <c r="H29" i="5"/>
  <c r="J28" i="5"/>
  <c r="H28" i="5"/>
  <c r="J27" i="5"/>
  <c r="H27" i="5"/>
  <c r="J26" i="5"/>
  <c r="H26" i="5"/>
  <c r="J23" i="5"/>
  <c r="I23" i="5"/>
  <c r="G23" i="5"/>
  <c r="J22" i="5"/>
  <c r="H22" i="5"/>
  <c r="H23" i="5" s="1"/>
  <c r="J19" i="5"/>
  <c r="H19" i="5"/>
  <c r="J18" i="5"/>
  <c r="J20" i="5" s="1"/>
  <c r="H18" i="5"/>
  <c r="H20" i="5" s="1"/>
  <c r="J14" i="5"/>
  <c r="H14" i="5"/>
  <c r="K13" i="5"/>
  <c r="I13" i="5"/>
  <c r="J13" i="5" s="1"/>
  <c r="G13" i="5"/>
  <c r="H13" i="5" s="1"/>
  <c r="J10" i="5"/>
  <c r="H10" i="5"/>
  <c r="K8" i="5"/>
  <c r="I8" i="5"/>
  <c r="J15" i="5" s="1"/>
  <c r="G8" i="5"/>
  <c r="H15" i="5" s="1"/>
  <c r="J7" i="5"/>
  <c r="J8" i="5" s="1"/>
  <c r="H7" i="5"/>
  <c r="H8" i="5" s="1"/>
  <c r="J5" i="5"/>
  <c r="J9" i="5" s="1"/>
  <c r="H5" i="5"/>
  <c r="H9" i="5" s="1"/>
  <c r="J29" i="2"/>
  <c r="H29" i="2"/>
  <c r="J28" i="2"/>
  <c r="H28" i="2"/>
  <c r="J27" i="2"/>
  <c r="H27" i="2"/>
  <c r="J26" i="2"/>
  <c r="H26" i="2"/>
  <c r="I23" i="2"/>
  <c r="H23" i="2"/>
  <c r="G23" i="2"/>
  <c r="B30" i="3" s="1"/>
  <c r="J22" i="2"/>
  <c r="J23" i="2" s="1"/>
  <c r="H22" i="2"/>
  <c r="J19" i="2"/>
  <c r="H19" i="2"/>
  <c r="J18" i="2"/>
  <c r="J20" i="2" s="1"/>
  <c r="H18" i="2"/>
  <c r="H20" i="2" s="1"/>
  <c r="J14" i="2"/>
  <c r="H14" i="2"/>
  <c r="K13" i="2"/>
  <c r="J13" i="2"/>
  <c r="I13" i="2"/>
  <c r="H13" i="2"/>
  <c r="G13" i="2"/>
  <c r="J10" i="2"/>
  <c r="H10" i="2"/>
  <c r="J9" i="2"/>
  <c r="K8" i="2"/>
  <c r="J8" i="2"/>
  <c r="I8" i="2"/>
  <c r="J15" i="2" s="1"/>
  <c r="G8" i="2"/>
  <c r="B3" i="3" s="1"/>
  <c r="J7" i="2"/>
  <c r="H7" i="2"/>
  <c r="H8" i="2" s="1"/>
  <c r="J5" i="2"/>
  <c r="H5" i="2"/>
  <c r="H9" i="2" s="1"/>
  <c r="B16" i="3" l="1"/>
  <c r="H15" i="2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<sst xmlns="http://schemas.openxmlformats.org/spreadsheetml/2006/main" count="82" uniqueCount="45">
  <si>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05 April 2024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</si>
  <si>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</si>
  <si>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</si>
  <si>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</si>
  <si>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</si>
  <si>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</si>
  <si>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</si>
  <si>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</si>
  <si>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</si>
  <si>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</si>
  <si>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</si>
  <si>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</si>
  <si>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</si>
  <si>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</si>
  <si>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</si>
  <si>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</si>
  <si>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</si>
  <si>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</si>
  <si>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</si>
  <si>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GB-based Trading Venues</t>
  </si>
  <si>
    <t>Non GB-based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</si>
  <si>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</si>
  <si>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</si>
  <si>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</si>
  <si>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</si>
  <si>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</si>
  <si>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GB-GB counterparties</t>
  </si>
  <si>
    <t>GB-nonGB counterparties</t>
  </si>
  <si>
    <t>NonGB - GB counterparties</t>
  </si>
  <si>
    <t>NonGB-nonGB counterparties</t>
  </si>
  <si>
    <t>New Reported Loan Values</t>
  </si>
  <si>
    <t>Repo</t>
  </si>
  <si>
    <t>SBSC</t>
  </si>
  <si>
    <t>SLEB</t>
  </si>
  <si>
    <t>MGLD</t>
  </si>
  <si>
    <t>New Reported Transaction Numbers</t>
  </si>
  <si>
    <t>GB MIC</t>
  </si>
  <si>
    <t>nGB MIC</t>
  </si>
  <si>
    <t>XOFF</t>
  </si>
  <si>
    <t>XXXX</t>
  </si>
  <si>
    <t>Location of Counterparties</t>
  </si>
  <si>
    <t>GB-GB</t>
  </si>
  <si>
    <t>GB-nGB</t>
  </si>
  <si>
    <t>nGB-GB</t>
  </si>
  <si>
    <t>nGB-nGB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</si>
</sst>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UK'!$B$2:$B$5</c:f>
              <c:numCache>
                <c:formatCode>General</c:formatCode>
                <c:ptCount val="4"/>
                <c:pt idx="0">
                  <c:v>9071812.225526344</c:v>
                </c:pt>
                <c:pt idx="1">
                  <c:v>226806.06268154085</c:v>
                </c:pt>
                <c:pt idx="2">
                  <c:v>407755.74680077902</c:v>
                </c:pt>
                <c:pt idx="3">
                  <c:v>491.93366489200002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0E9-4EF1-8B1E-77DFF2E925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UK'!$B$15:$B$18</c:f>
              <c:numCache>
                <c:formatCode>General</c:formatCode>
                <c:ptCount val="4"/>
                <c:pt idx="0">
                  <c:v>274571</c:v>
                </c:pt>
                <c:pt idx="1">
                  <c:v>5165</c:v>
                </c:pt>
                <c:pt idx="2">
                  <c:v>750021</c:v>
                </c:pt>
                <c:pt idx="3">
                  <c:v>36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E8E-46C2-AFA5-78BD080710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UK'!$A$27:$A$30</c:f>
              <c:strCache>
                <c:ptCount val="4"/>
                <c:pt idx="0">
                  <c:v>GB MIC</c:v>
                </c:pt>
                <c:pt idx="1">
                  <c:v>nGB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UK'!$B$27:$B$30</c:f>
              <c:numCache>
                <c:formatCode>General</c:formatCode>
                <c:ptCount val="4"/>
                <c:pt idx="0">
                  <c:v>774667.50891901902</c:v>
                </c:pt>
                <c:pt idx="1">
                  <c:v>2867077.7773868809</c:v>
                </c:pt>
                <c:pt idx="2">
                  <c:v>72280.007440492001</c:v>
                </c:pt>
                <c:pt idx="3">
                  <c:v>5584592.9944614926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D2F-4553-936D-B82252F20B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UK'!$A$40:$A$43</c:f>
              <c:strCache>
                <c:ptCount val="4"/>
                <c:pt idx="0">
                  <c:v>GB-GB</c:v>
                </c:pt>
                <c:pt idx="1">
                  <c:v>GB-nGB</c:v>
                </c:pt>
                <c:pt idx="2">
                  <c:v>nGB-GB</c:v>
                </c:pt>
                <c:pt idx="3">
                  <c:v>nGB-nGB</c:v>
                </c:pt>
              </c:strCache>
            </c:strRef>
          </c:cat>
          <c:val>
            <c:numRef>
              <c:f>'Images - UK'!$B$40:$B$43</c:f>
              <c:numCache>
                <c:formatCode>General</c:formatCode>
                <c:ptCount val="4"/>
                <c:pt idx="0">
                  <c:v>1282001.1427410489</c:v>
                </c:pt>
                <c:pt idx="1">
                  <c:v>8010225.1940856241</c:v>
                </c:pt>
                <c:pt idx="2">
                  <c:v>0</c:v>
                </c:pt>
                <c:pt idx="3">
                  <c:v>6391.9513812109999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72FD-4475-AD94-BA54302322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9706865.9686735552</v>
      </c>
      <c r="H4" s="5"/>
      <c r="I4" s="1">
        <v>1029793</v>
      </c>
      <c r="J4" s="5"/>
      <c r="K4" s="3">
        <v>1008778.8059484781</v>
      </c>
    </row>
    <row r="5" spans="1:11" x14ac:dyDescent="0.25">
      <c r="E5" s="6" t="s">
        <v>7</v>
      </c>
      <c r="F5" s="6"/>
      <c r="G5" s="2">
        <v>9298618.2882078849</v>
      </c>
      <c r="H5" s="4">
        <f>G5/G4</f>
        <v>0.9579423799830773</v>
      </c>
      <c r="I5">
        <v>279736</v>
      </c>
      <c r="J5" s="4">
        <f>I5/I4</f>
        <v>0.27164294183394139</v>
      </c>
      <c r="K5" s="2">
        <v>688626.86359017796</v>
      </c>
    </row>
    <row r="6" spans="1:11" x14ac:dyDescent="0.25">
      <c r="F6" t="s">
        <v>8</v>
      </c>
    </row>
    <row r="7" spans="1:11" x14ac:dyDescent="0.25">
      <c r="F7" t="s">
        <v>9</v>
      </c>
      <c r="G7" s="2">
        <v>9071812.225526344</v>
      </c>
      <c r="H7" s="4">
        <f>G7/G5</f>
        <v>0.97560862747004395</v>
      </c>
      <c r="I7">
        <v>274571</v>
      </c>
      <c r="J7" s="4">
        <f>I7/I5</f>
        <v>0.98153616266765809</v>
      </c>
      <c r="K7" s="2">
        <v>662034.66674825398</v>
      </c>
    </row>
    <row r="8" spans="1:11" x14ac:dyDescent="0.25">
      <c r="F8" t="s">
        <v>10</v>
      </c>
      <c r="G8" s="2">
        <f>G5-G7</f>
        <v>226806.06268154085</v>
      </c>
      <c r="H8" s="4">
        <f>1-H7</f>
        <v>2.4391372529956046E-2</v>
      </c>
      <c r="I8">
        <f>I5-I7</f>
        <v>5165</v>
      </c>
      <c r="J8" s="4">
        <f>1-J7</f>
        <v>1.8463837332341915E-2</v>
      </c>
      <c r="K8" s="2">
        <f>K5-K7</f>
        <v>26592.196841923986</v>
      </c>
    </row>
    <row r="9" spans="1:11" x14ac:dyDescent="0.25">
      <c r="E9" s="6" t="s">
        <v>11</v>
      </c>
      <c r="F9" s="6"/>
      <c r="G9" s="2">
        <v>407755.74680077902</v>
      </c>
      <c r="H9" s="4">
        <f>1-H5-H10</f>
        <v>4.2006941078274573E-2</v>
      </c>
      <c r="I9">
        <v>750021</v>
      </c>
      <c r="J9" s="4">
        <f>1-J5-J10</f>
        <v>0.72832209968411121</v>
      </c>
      <c r="K9" s="2">
        <v>318993.36109734903</v>
      </c>
    </row>
    <row r="10" spans="1:11" x14ac:dyDescent="0.25">
      <c r="E10" s="6" t="s">
        <v>12</v>
      </c>
      <c r="F10" s="6"/>
      <c r="G10" s="2">
        <v>491.93366489200002</v>
      </c>
      <c r="H10" s="4">
        <f>G10/G4</f>
        <v>5.0678938648127112E-5</v>
      </c>
      <c r="I10">
        <v>36</v>
      </c>
      <c r="J10" s="4">
        <f>I10/I4</f>
        <v>3.4958481947342813E-5</v>
      </c>
      <c r="K10" s="2">
        <v>1158.5812609510001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1970118.5038615149</v>
      </c>
      <c r="H13" s="5">
        <f>G13/G5</f>
        <v>0.21187217743521486</v>
      </c>
      <c r="I13" s="1">
        <f>I14+I15</f>
        <v>68311</v>
      </c>
      <c r="J13" s="5">
        <f>I13/I5</f>
        <v>0.24419810106672005</v>
      </c>
      <c r="K13" s="3">
        <f>K14+K15</f>
        <v>37656.335592558004</v>
      </c>
    </row>
    <row r="14" spans="1:11" x14ac:dyDescent="0.25">
      <c r="E14" s="6" t="s">
        <v>15</v>
      </c>
      <c r="F14" s="6"/>
      <c r="G14" s="2">
        <v>1964399.4460602649</v>
      </c>
      <c r="H14" s="4">
        <f>G14/G7</f>
        <v>0.21653881244728818</v>
      </c>
      <c r="I14">
        <v>68119</v>
      </c>
      <c r="J14" s="4">
        <f>I14/I7</f>
        <v>0.2480924788124019</v>
      </c>
      <c r="K14" s="2">
        <v>37656.335592558004</v>
      </c>
    </row>
    <row r="15" spans="1:11" x14ac:dyDescent="0.25">
      <c r="E15" s="6" t="s">
        <v>16</v>
      </c>
      <c r="F15" s="6"/>
      <c r="G15" s="2">
        <v>5719.05780125</v>
      </c>
      <c r="H15" s="4">
        <f>G15/G8</f>
        <v>2.5215630189216538E-2</v>
      </c>
      <c r="I15">
        <v>192</v>
      </c>
      <c r="J15" s="4">
        <f>I15/I8</f>
        <v>3.7173281703775408E-2</v>
      </c>
      <c r="K15" s="2">
        <v>0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774667.50891901902</v>
      </c>
      <c r="H18" s="4">
        <f>G18/G5</f>
        <v>8.3309959061489774E-2</v>
      </c>
      <c r="I18">
        <v>29059</v>
      </c>
      <c r="J18" s="4">
        <f>I18/I5</f>
        <v>0.10388008693911402</v>
      </c>
      <c r="K18" s="2">
        <v>20139.565735994001</v>
      </c>
    </row>
    <row r="19" spans="2:11" x14ac:dyDescent="0.25">
      <c r="E19" s="6" t="s">
        <v>20</v>
      </c>
      <c r="F19" s="6"/>
      <c r="G19" s="2">
        <v>2867077.7773868809</v>
      </c>
      <c r="H19" s="4">
        <f>G19/G5</f>
        <v>0.30833374255428764</v>
      </c>
      <c r="I19">
        <v>85408</v>
      </c>
      <c r="J19" s="4">
        <f>I19/I5</f>
        <v>0.30531644121600365</v>
      </c>
      <c r="K19" s="2">
        <v>315219.64371792797</v>
      </c>
    </row>
    <row r="20" spans="2:11" x14ac:dyDescent="0.25">
      <c r="E20" s="6" t="s">
        <v>21</v>
      </c>
      <c r="F20" s="6"/>
      <c r="G20" s="2">
        <v>5656873.0019019842</v>
      </c>
      <c r="H20" s="4">
        <f>1-H18-H19</f>
        <v>0.60835629838422256</v>
      </c>
      <c r="I20">
        <v>165269</v>
      </c>
      <c r="J20" s="4">
        <f>1-J18-J19</f>
        <v>0.59080347184488236</v>
      </c>
      <c r="K20" s="2">
        <v>353267.65413625602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72280.007440492001</v>
      </c>
      <c r="H22" s="4">
        <f>G22/G20</f>
        <v>1.2777378494477361E-2</v>
      </c>
      <c r="I22">
        <v>3993</v>
      </c>
      <c r="J22" s="4">
        <f>I22/I20</f>
        <v>2.4160610882863694E-2</v>
      </c>
      <c r="K22" s="2">
        <v>4358.3334207130001</v>
      </c>
    </row>
    <row r="23" spans="2:11" x14ac:dyDescent="0.25">
      <c r="F23" t="s">
        <v>24</v>
      </c>
      <c r="G23" s="2">
        <f>G20-G22</f>
        <v>5584592.9944614926</v>
      </c>
      <c r="H23" s="4">
        <f>1-H22</f>
        <v>0.98722262150552265</v>
      </c>
      <c r="I23">
        <f>I20-I22</f>
        <v>161276</v>
      </c>
      <c r="J23" s="4">
        <f>1-J22</f>
        <v>0.9758393891171363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1282001.1427410489</v>
      </c>
      <c r="H26" s="4">
        <f>G26/G5</f>
        <v>0.13787006875707852</v>
      </c>
      <c r="I26">
        <v>45471</v>
      </c>
      <c r="J26" s="4">
        <f>I26/I5</f>
        <v>0.16254968970743844</v>
      </c>
      <c r="K26" s="2">
        <v>283215.01374461001</v>
      </c>
    </row>
    <row r="27" spans="2:11" x14ac:dyDescent="0.25">
      <c r="E27" s="6" t="s">
        <v>27</v>
      </c>
      <c r="F27" s="6"/>
      <c r="G27" s="2">
        <v>8010225.1940856241</v>
      </c>
      <c r="H27" s="4">
        <f>G27/G5</f>
        <v>0.86144252251367859</v>
      </c>
      <c r="I27">
        <v>234209</v>
      </c>
      <c r="J27" s="4">
        <f>I27/I5</f>
        <v>0.83725012154316925</v>
      </c>
      <c r="K27" s="2">
        <v>405405.91034556797</v>
      </c>
    </row>
    <row r="28" spans="2:11" x14ac:dyDescent="0.25">
      <c r="E28" s="6" t="s">
        <v>28</v>
      </c>
      <c r="F28" s="6"/>
      <c r="G28" s="2">
        <v>0</v>
      </c>
      <c r="H28" s="4">
        <f>G28/G5</f>
        <v>0</v>
      </c>
      <c r="I28">
        <v>0</v>
      </c>
      <c r="J28" s="4">
        <f>I28/I5</f>
        <v>0</v>
      </c>
      <c r="K28" s="2">
        <v>0</v>
      </c>
    </row>
    <row r="29" spans="2:11" x14ac:dyDescent="0.25">
      <c r="E29" s="6" t="s">
        <v>29</v>
      </c>
      <c r="F29" s="6"/>
      <c r="G29" s="2">
        <v>6391.9513812109999</v>
      </c>
      <c r="H29" s="4">
        <f>G29/G5</f>
        <v>6.8740872924281699E-4</v>
      </c>
      <c r="I29">
        <v>56</v>
      </c>
      <c r="J29" s="4">
        <f>I29/I5</f>
        <v>2.0018874939228416E-4</v>
      </c>
      <c r="K29" s="2">
        <v>5.9394999999999998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11945456.391912384</v>
      </c>
      <c r="H4" s="5"/>
      <c r="I4" s="1">
        <v>3760768</v>
      </c>
      <c r="J4" s="5"/>
      <c r="K4" s="3">
        <v>329008964.13141108</v>
      </c>
    </row>
    <row r="5" spans="1:11" x14ac:dyDescent="0.25">
      <c r="E5" s="6" t="s">
        <v>7</v>
      </c>
      <c r="F5" s="6"/>
      <c r="G5" s="2">
        <v>10037564.999284552</v>
      </c>
      <c r="H5" s="4">
        <f>G5/G4</f>
        <v>0.84028308923219031</v>
      </c>
      <c r="I5">
        <v>431564</v>
      </c>
      <c r="J5" s="4">
        <f>I5/I4</f>
        <v>0.11475422041455362</v>
      </c>
      <c r="K5" s="2">
        <v>9079546.2668535654</v>
      </c>
    </row>
    <row r="6" spans="1:11" x14ac:dyDescent="0.25">
      <c r="F6" t="s">
        <v>8</v>
      </c>
    </row>
    <row r="7" spans="1:11" x14ac:dyDescent="0.25">
      <c r="F7" t="s">
        <v>9</v>
      </c>
      <c r="G7" s="2">
        <v>9684841.0071520004</v>
      </c>
      <c r="H7" s="4">
        <f>G7/G5</f>
        <v>0.96485960567551066</v>
      </c>
      <c r="I7">
        <v>420177</v>
      </c>
      <c r="J7" s="4">
        <f>I7/I5</f>
        <v>0.97361457396817153</v>
      </c>
      <c r="K7" s="2">
        <v>8846831.1472014654</v>
      </c>
    </row>
    <row r="8" spans="1:11" x14ac:dyDescent="0.25">
      <c r="F8" t="s">
        <v>10</v>
      </c>
      <c r="G8" s="2">
        <f>G5-G7</f>
        <v>352723.99213255197</v>
      </c>
      <c r="H8" s="4">
        <f>1-H7</f>
        <v>3.5140394324489344E-2</v>
      </c>
      <c r="I8">
        <f>I5-I7</f>
        <v>11387</v>
      </c>
      <c r="J8" s="4">
        <f>1-J7</f>
        <v>2.6385426031828474E-2</v>
      </c>
      <c r="K8" s="2">
        <f>K5-K7</f>
        <v>232715.11965209991</v>
      </c>
    </row>
    <row r="9" spans="1:11" x14ac:dyDescent="0.25">
      <c r="E9" s="6" t="s">
        <v>11</v>
      </c>
      <c r="F9" s="6"/>
      <c r="G9" s="2">
        <v>1643245.9523064429</v>
      </c>
      <c r="H9" s="4">
        <f>1-H5-H10</f>
        <v>0.13756242527652557</v>
      </c>
      <c r="I9">
        <v>3307667</v>
      </c>
      <c r="J9" s="4">
        <f>1-J5-J10</f>
        <v>0.87951902377386748</v>
      </c>
      <c r="K9" s="2">
        <v>316179999.46890426</v>
      </c>
    </row>
    <row r="10" spans="1:11" x14ac:dyDescent="0.25">
      <c r="E10" s="6" t="s">
        <v>12</v>
      </c>
      <c r="F10" s="6"/>
      <c r="G10" s="2">
        <v>264645.44032138999</v>
      </c>
      <c r="H10" s="4">
        <f>G10/G4</f>
        <v>2.2154485491284116E-2</v>
      </c>
      <c r="I10">
        <v>21537</v>
      </c>
      <c r="J10" s="4">
        <f>I10/I4</f>
        <v>5.7267558115789118E-3</v>
      </c>
      <c r="K10" s="2">
        <v>3749418.3956532581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1834642.7421516848</v>
      </c>
      <c r="H13" s="5">
        <f>G13/G5</f>
        <v>0.18277766991122377</v>
      </c>
      <c r="I13" s="1">
        <f>I14+I15</f>
        <v>54155</v>
      </c>
      <c r="J13" s="5">
        <f>I13/I5</f>
        <v>0.12548544364219444</v>
      </c>
      <c r="K13" s="3">
        <f>K14+K15</f>
        <v>2124125.208713965</v>
      </c>
    </row>
    <row r="14" spans="1:11" x14ac:dyDescent="0.25">
      <c r="E14" s="6" t="s">
        <v>15</v>
      </c>
      <c r="F14" s="6"/>
      <c r="G14" s="2">
        <v>1827134.7764828249</v>
      </c>
      <c r="H14" s="4">
        <f>G14/G7</f>
        <v>0.18865924336120066</v>
      </c>
      <c r="I14">
        <v>53935</v>
      </c>
      <c r="J14" s="4">
        <f>I14/I7</f>
        <v>0.12836257101174028</v>
      </c>
      <c r="K14" s="2">
        <v>2124090.177232726</v>
      </c>
    </row>
    <row r="15" spans="1:11" x14ac:dyDescent="0.25">
      <c r="E15" s="6" t="s">
        <v>16</v>
      </c>
      <c r="F15" s="6"/>
      <c r="G15" s="2">
        <v>7507.9656688599998</v>
      </c>
      <c r="H15" s="4">
        <f>G15/G8</f>
        <v>2.1285667650411892E-2</v>
      </c>
      <c r="I15">
        <v>220</v>
      </c>
      <c r="J15" s="4">
        <f>I15/I8</f>
        <v>1.9320277509440591E-2</v>
      </c>
      <c r="K15" s="2">
        <v>35.031481239000001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873110.73249834904</v>
      </c>
      <c r="H18" s="4">
        <f>G18/G5</f>
        <v>8.6984316670485493E-2</v>
      </c>
      <c r="I18">
        <v>32566</v>
      </c>
      <c r="J18" s="4">
        <f>I18/I5</f>
        <v>7.5460418385222119E-2</v>
      </c>
      <c r="K18" s="2">
        <v>1795580.459203027</v>
      </c>
    </row>
    <row r="19" spans="2:11" x14ac:dyDescent="0.25">
      <c r="E19" s="6" t="s">
        <v>20</v>
      </c>
      <c r="F19" s="6"/>
      <c r="G19" s="2">
        <v>3145707.4907922479</v>
      </c>
      <c r="H19" s="4">
        <f>G19/G5</f>
        <v>0.31339348646972293</v>
      </c>
      <c r="I19">
        <v>106740</v>
      </c>
      <c r="J19" s="4">
        <f>I19/I5</f>
        <v>0.24733295640970979</v>
      </c>
      <c r="K19" s="2">
        <v>2363737.1074362118</v>
      </c>
    </row>
    <row r="20" spans="2:11" x14ac:dyDescent="0.25">
      <c r="E20" s="6" t="s">
        <v>21</v>
      </c>
      <c r="F20" s="6"/>
      <c r="G20" s="2">
        <v>6006449.0050985431</v>
      </c>
      <c r="H20" s="4">
        <f>1-H18-H19</f>
        <v>0.59962219685979168</v>
      </c>
      <c r="I20">
        <v>291342</v>
      </c>
      <c r="J20" s="4">
        <f>1-J18-J19</f>
        <v>0.67720662520506814</v>
      </c>
      <c r="K20" s="2">
        <v>4277688.2236315878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452412.68645252503</v>
      </c>
      <c r="H22" s="4">
        <f>G22/G20</f>
        <v>7.5321156654871602E-2</v>
      </c>
      <c r="I22">
        <v>43854</v>
      </c>
      <c r="J22" s="4">
        <f>I22/I20</f>
        <v>0.15052412628457276</v>
      </c>
      <c r="K22" s="2">
        <v>923701.93935864698</v>
      </c>
    </row>
    <row r="23" spans="2:11" x14ac:dyDescent="0.25">
      <c r="F23" t="s">
        <v>24</v>
      </c>
      <c r="G23" s="2">
        <f>G20-G22</f>
        <v>5554036.3186460184</v>
      </c>
      <c r="H23" s="4">
        <f>1-H22</f>
        <v>0.9246788433451284</v>
      </c>
      <c r="I23">
        <f>I20-I22</f>
        <v>247488</v>
      </c>
      <c r="J23" s="4">
        <f>1-J22</f>
        <v>0.84947587371542721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1434813.9421042509</v>
      </c>
      <c r="H26" s="4">
        <f>G26/G5</f>
        <v>0.14294442349379757</v>
      </c>
      <c r="I26">
        <v>61266</v>
      </c>
      <c r="J26" s="4">
        <f>I26/I5</f>
        <v>0.14196272163572493</v>
      </c>
      <c r="K26" s="2">
        <v>1745123.702281151</v>
      </c>
    </row>
    <row r="27" spans="2:11" x14ac:dyDescent="0.25">
      <c r="E27" s="6" t="s">
        <v>27</v>
      </c>
      <c r="F27" s="6"/>
      <c r="G27" s="2">
        <v>8569040.2421542592</v>
      </c>
      <c r="H27" s="4">
        <f>G27/G5</f>
        <v>0.85369711107873625</v>
      </c>
      <c r="I27">
        <v>368723</v>
      </c>
      <c r="J27" s="4">
        <f>I27/I5</f>
        <v>0.85438776172247921</v>
      </c>
      <c r="K27" s="2">
        <v>7253621.4696878549</v>
      </c>
    </row>
    <row r="28" spans="2:11" x14ac:dyDescent="0.25">
      <c r="E28" s="6" t="s">
        <v>28</v>
      </c>
      <c r="F28" s="6"/>
      <c r="G28" s="2">
        <v>5123.9685311860003</v>
      </c>
      <c r="H28" s="4">
        <f>G28/G5</f>
        <v>5.1047923789795848E-4</v>
      </c>
      <c r="I28">
        <v>139</v>
      </c>
      <c r="J28" s="4">
        <f>I28/I5</f>
        <v>3.2208432584738303E-4</v>
      </c>
      <c r="K28" s="2">
        <v>39.297384028000003</v>
      </c>
    </row>
    <row r="29" spans="2:11" x14ac:dyDescent="0.25">
      <c r="E29" s="6" t="s">
        <v>29</v>
      </c>
      <c r="F29" s="6"/>
      <c r="G29" s="2">
        <v>16194.979975484999</v>
      </c>
      <c r="H29" s="4">
        <f>G29/G5</f>
        <v>1.6134371211184513E-3</v>
      </c>
      <c r="I29">
        <v>409</v>
      </c>
      <c r="J29" s="4">
        <f>I29/I5</f>
        <v>9.4771575015524924E-4</v>
      </c>
      <c r="K29" s="2">
        <v>272.62510392899998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25"/>
  <sheetData>
    <row r="1" spans="1:2" x14ac:dyDescent="0.25">
      <c r="A1" t="s">
        <v>30</v>
      </c>
    </row>
    <row r="2" spans="1:2" x14ac:dyDescent="0.25">
      <c r="A2" t="s">
        <v>31</v>
      </c>
      <c r="B2">
        <f>'NEWT - UK'!$G$7</f>
        <v>9071812.225526344</v>
      </c>
    </row>
    <row r="3" spans="1:2" x14ac:dyDescent="0.25">
      <c r="A3" t="s">
        <v>32</v>
      </c>
      <c r="B3">
        <f>'NEWT - UK'!$G$8</f>
        <v>226806.06268154085</v>
      </c>
    </row>
    <row r="4" spans="1:2" x14ac:dyDescent="0.25">
      <c r="A4" t="s">
        <v>33</v>
      </c>
      <c r="B4">
        <f>'NEWT - UK'!$G$9</f>
        <v>407755.74680077902</v>
      </c>
    </row>
    <row r="5" spans="1:2" x14ac:dyDescent="0.25">
      <c r="A5" t="s">
        <v>34</v>
      </c>
      <c r="B5">
        <f>'NEWT - UK'!$G$10</f>
        <v>491.93366489200002</v>
      </c>
    </row>
    <row r="14" spans="1:2" x14ac:dyDescent="0.25">
      <c r="A14" t="s">
        <v>35</v>
      </c>
    </row>
    <row r="15" spans="1:2" x14ac:dyDescent="0.25">
      <c r="A15" t="s">
        <v>31</v>
      </c>
      <c r="B15">
        <f>'NEWT - UK'!$I$7</f>
        <v>274571</v>
      </c>
    </row>
    <row r="16" spans="1:2" x14ac:dyDescent="0.25">
      <c r="A16" t="s">
        <v>32</v>
      </c>
      <c r="B16">
        <f>'NEWT - UK'!$I$8</f>
        <v>5165</v>
      </c>
    </row>
    <row r="17" spans="1:2" x14ac:dyDescent="0.25">
      <c r="A17" t="s">
        <v>33</v>
      </c>
      <c r="B17">
        <f>'NEWT - UK'!$I$9</f>
        <v>750021</v>
      </c>
    </row>
    <row r="18" spans="1:2" x14ac:dyDescent="0.25">
      <c r="A18" t="s">
        <v>34</v>
      </c>
      <c r="B18">
        <f>'NEWT - UK'!$I$10</f>
        <v>36</v>
      </c>
    </row>
    <row r="26" spans="1:2" x14ac:dyDescent="0.25">
      <c r="A26" t="s">
        <v>18</v>
      </c>
    </row>
    <row r="27" spans="1:2" x14ac:dyDescent="0.25">
      <c r="A27" t="s">
        <v>36</v>
      </c>
      <c r="B27">
        <f>'NEWT - UK'!$G$18</f>
        <v>774667.50891901902</v>
      </c>
    </row>
    <row r="28" spans="1:2" x14ac:dyDescent="0.25">
      <c r="A28" t="s">
        <v>37</v>
      </c>
      <c r="B28">
        <f>'NEWT - UK'!$G$19</f>
        <v>2867077.7773868809</v>
      </c>
    </row>
    <row r="29" spans="1:2" x14ac:dyDescent="0.25">
      <c r="A29" t="s">
        <v>38</v>
      </c>
      <c r="B29">
        <f>'NEWT - UK'!$G$22</f>
        <v>72280.007440492001</v>
      </c>
    </row>
    <row r="30" spans="1:2" x14ac:dyDescent="0.25">
      <c r="A30" t="s">
        <v>39</v>
      </c>
      <c r="B30">
        <f>'NEWT - UK'!$G$23</f>
        <v>5584592.9944614926</v>
      </c>
    </row>
    <row r="39" spans="1:2" x14ac:dyDescent="0.25">
      <c r="A39" t="s">
        <v>40</v>
      </c>
    </row>
    <row r="40" spans="1:2" x14ac:dyDescent="0.25">
      <c r="A40" t="s">
        <v>41</v>
      </c>
      <c r="B40">
        <f>'NEWT - UK'!$G$26</f>
        <v>1282001.1427410489</v>
      </c>
    </row>
    <row r="41" spans="1:2" x14ac:dyDescent="0.25">
      <c r="A41" t="s">
        <v>42</v>
      </c>
      <c r="B41">
        <f>'NEWT - UK'!$G$27</f>
        <v>8010225.1940856241</v>
      </c>
    </row>
    <row r="42" spans="1:2" x14ac:dyDescent="0.25">
      <c r="A42" t="s">
        <v>43</v>
      </c>
      <c r="B42">
        <f>'NEWT - UK'!$G$28</f>
        <v>0</v>
      </c>
    </row>
    <row r="43" spans="1:2" x14ac:dyDescent="0.25">
      <c r="A43" t="s">
        <v>44</v>
      </c>
      <c r="B43">
        <f>'NEWT - UK'!$G$29</f>
        <v>6391.9513812109999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UK</vt:lpstr>
      <vt:lpstr>Outstanding - UK</vt:lpstr>
      <vt:lpstr>Images - 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2024-04-23T13:44:01Z</dcterms:created>
  <dcterms:modified xsi:type="dcterms:W3CDTF">2024-04-23T13:44:02Z</dcterms:modified>
</cp:coreProperties>
</file>