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7BB9A635-9489-4FCE-8086-0738A925C0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0" i="3"/>
  <c r="B29" i="3"/>
  <c r="B28" i="3"/>
  <c r="B19" i="3"/>
  <c r="B18" i="3"/>
  <c r="B16" i="3"/>
  <c r="B6" i="3"/>
  <c r="B5" i="3"/>
  <c r="B3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19" i="5"/>
  <c r="J20" i="5" s="1"/>
  <c r="H19" i="5"/>
  <c r="J18" i="5"/>
  <c r="H18" i="5"/>
  <c r="H20" i="5" s="1"/>
  <c r="J14" i="5"/>
  <c r="H14" i="5"/>
  <c r="K13" i="5"/>
  <c r="I13" i="5"/>
  <c r="J13" i="5" s="1"/>
  <c r="G13" i="5"/>
  <c r="H13" i="5" s="1"/>
  <c r="J10" i="5"/>
  <c r="H10" i="5"/>
  <c r="J9" i="5"/>
  <c r="K8" i="5"/>
  <c r="I8" i="5"/>
  <c r="J15" i="5" s="1"/>
  <c r="G8" i="5"/>
  <c r="H15" i="5" s="1"/>
  <c r="J7" i="5"/>
  <c r="J8" i="5" s="1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J23" i="2"/>
  <c r="I23" i="2"/>
  <c r="G23" i="2"/>
  <c r="B31" i="3" s="1"/>
  <c r="J22" i="2"/>
  <c r="H22" i="2"/>
  <c r="H23" i="2" s="1"/>
  <c r="J19" i="2"/>
  <c r="H19" i="2"/>
  <c r="J18" i="2"/>
  <c r="J20" i="2" s="1"/>
  <c r="H18" i="2"/>
  <c r="H20" i="2" s="1"/>
  <c r="J14" i="2"/>
  <c r="H14" i="2"/>
  <c r="K13" i="2"/>
  <c r="J13" i="2"/>
  <c r="I13" i="2"/>
  <c r="G13" i="2"/>
  <c r="H13" i="2" s="1"/>
  <c r="J10" i="2"/>
  <c r="H10" i="2"/>
  <c r="J9" i="2"/>
  <c r="H9" i="2"/>
  <c r="K8" i="2"/>
  <c r="J8" i="2"/>
  <c r="I8" i="2"/>
  <c r="J15" i="2" s="1"/>
  <c r="H8" i="2"/>
  <c r="G8" i="2"/>
  <c r="B4" i="3" s="1"/>
  <c r="J7" i="2"/>
  <c r="H7" i="2"/>
  <c r="J5" i="2"/>
  <c r="H5" i="2"/>
  <c r="B17" i="3" l="1"/>
  <c r="H15" i="2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<sst xmlns="http://schemas.openxmlformats.org/spreadsheetml/2006/main" count="83" uniqueCount="46">
  <si>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07 July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</si>
  <si>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</si>
  <si>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</si>
  <si>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</si>
  <si>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</si>
  <si>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</si>
  <si>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</si>
  <si>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</si>
  <si>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</si>
  <si>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</si>
  <si>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</si>
  <si>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</si>
  <si>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</si>
  <si>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</si>
  <si>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</si>
  <si>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</si>
  <si>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</si>
  <si>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</si>
  <si>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</si>
  <si>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</si>
  <si>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</si>
  <si>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</si>
  <si>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</si>
  <si>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</si>
  <si>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</si>
  <si>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</si>
  <si>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</si>
  <si>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</si>
  <si>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</si>
  <si>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</si>
  <si>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</si>
  <si>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</si>
  <si>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</si>
  <si>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</si>
  <si>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</si>
  <si>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</si>
  <si>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</si>
  <si>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</si>
  <si>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</si>
  <si>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</si>
  <si>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</si>
  <si>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</si>
  <si>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</si>
  <si>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</si>
  <si>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</si>
  <si>
    <r>
      <rPr>
        <b/>
        <sz val="20"/>
        <rFont val="Calibri"/>
        <family val="2"/>
      </rPr>
      <t>SFTR Public Data</t>
    </r>
    <r>
      <rPr>
        <sz val="11"/>
        <rFont val="Calibri"/>
      </rPr>
      <t xml:space="preserve">
for week ending 07 July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</si>
</sst>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  <font>
      <b/>
      <sz val="2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UK'!$B$3:$B$6</c:f>
              <c:numCache>
                <c:formatCode>General</c:formatCode>
                <c:ptCount val="4"/>
                <c:pt idx="0">
                  <c:v>8616429.3927096762</c:v>
                </c:pt>
                <c:pt idx="1">
                  <c:v>265081.06584112905</c:v>
                </c:pt>
                <c:pt idx="2">
                  <c:v>392698.70844384702</c:v>
                </c:pt>
                <c:pt idx="3">
                  <c:v>77.455041563999998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D9D-4520-840E-4A4D57417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UK'!$B$16:$B$19</c:f>
              <c:numCache>
                <c:formatCode>General</c:formatCode>
                <c:ptCount val="4"/>
                <c:pt idx="0">
                  <c:v>293945</c:v>
                </c:pt>
                <c:pt idx="1">
                  <c:v>9868</c:v>
                </c:pt>
                <c:pt idx="2">
                  <c:v>617855</c:v>
                </c:pt>
                <c:pt idx="3">
                  <c:v>22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5AE-4DEC-9870-D45439EE5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UK'!$A$28:$A$31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UK'!$B$28:$B$31</c:f>
              <c:numCache>
                <c:formatCode>General</c:formatCode>
                <c:ptCount val="4"/>
                <c:pt idx="0">
                  <c:v>1079682.637602343</c:v>
                </c:pt>
                <c:pt idx="1">
                  <c:v>2643773.4501422201</c:v>
                </c:pt>
                <c:pt idx="2">
                  <c:v>458132.92055584397</c:v>
                </c:pt>
                <c:pt idx="3">
                  <c:v>4699921.4502503993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5A4-4A45-9799-21014DFB1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UK'!$A$41:$A$44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UK'!$B$41:$B$44</c:f>
              <c:numCache>
                <c:formatCode>General</c:formatCode>
                <c:ptCount val="4"/>
                <c:pt idx="0">
                  <c:v>1493184.8050488159</c:v>
                </c:pt>
                <c:pt idx="1">
                  <c:v>7272455.2642709976</c:v>
                </c:pt>
                <c:pt idx="2">
                  <c:v>89534.499163097993</c:v>
                </c:pt>
                <c:pt idx="3">
                  <c:v>26335.890067894001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817-4425-87D0-A35AA7282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9274286.6220362168</v>
      </c>
      <c r="H4" s="5"/>
      <c r="I4" s="1">
        <v>921690</v>
      </c>
      <c r="J4" s="5"/>
      <c r="K4" s="3">
        <v>2442843.8073213161</v>
      </c>
    </row>
    <row r="5" spans="1:11">
      <c r="E5" s="6" t="s">
        <v>7</v>
      </c>
      <c r="F5" s="6"/>
      <c r="G5" s="2">
        <v>8881510.4585508052</v>
      </c>
      <c r="H5" s="4">
        <f>G5/G4</f>
        <v>0.95764890826727811</v>
      </c>
      <c r="I5">
        <v>303813</v>
      </c>
      <c r="J5" s="4">
        <f>I5/I4</f>
        <v>0.32962601308465972</v>
      </c>
      <c r="K5" s="2">
        <v>2181606.4352193759</v>
      </c>
    </row>
    <row r="6" spans="1:11">
      <c r="F6" t="s">
        <v>8</v>
      </c>
    </row>
    <row r="7" spans="1:11">
      <c r="F7" t="s">
        <v>9</v>
      </c>
      <c r="G7" s="2">
        <v>8616429.3927096762</v>
      </c>
      <c r="H7" s="4">
        <f>G7/G5</f>
        <v>0.97015360539423579</v>
      </c>
      <c r="I7">
        <v>293945</v>
      </c>
      <c r="J7" s="4">
        <f>I7/I5</f>
        <v>0.96751949389920777</v>
      </c>
      <c r="K7" s="2">
        <v>2168904.7240475272</v>
      </c>
    </row>
    <row r="8" spans="1:11">
      <c r="F8" t="s">
        <v>10</v>
      </c>
      <c r="G8" s="2">
        <f>G5-G7</f>
        <v>265081.06584112905</v>
      </c>
      <c r="H8" s="4">
        <f>1-H7</f>
        <v>2.9846394605764215E-2</v>
      </c>
      <c r="I8">
        <f>I5-I7</f>
        <v>9868</v>
      </c>
      <c r="J8" s="4">
        <f>1-J7</f>
        <v>3.2480506100792228E-2</v>
      </c>
      <c r="K8" s="2">
        <f>K5-K7</f>
        <v>12701.711171848699</v>
      </c>
    </row>
    <row r="9" spans="1:11">
      <c r="E9" s="6" t="s">
        <v>11</v>
      </c>
      <c r="F9" s="6"/>
      <c r="G9" s="2">
        <v>392698.70844384702</v>
      </c>
      <c r="H9" s="4">
        <f>1-H5-H10</f>
        <v>4.2342740142489607E-2</v>
      </c>
      <c r="I9">
        <v>617855</v>
      </c>
      <c r="J9" s="4">
        <f>1-J5-J10</f>
        <v>0.6703501177185387</v>
      </c>
      <c r="K9" s="2">
        <v>258626.70116569099</v>
      </c>
    </row>
    <row r="10" spans="1:11">
      <c r="E10" s="6" t="s">
        <v>12</v>
      </c>
      <c r="F10" s="6"/>
      <c r="G10" s="2">
        <v>77.455041563999998</v>
      </c>
      <c r="H10" s="4">
        <f>G10/G4</f>
        <v>8.3515902322840177E-6</v>
      </c>
      <c r="I10">
        <v>22</v>
      </c>
      <c r="J10" s="4">
        <f>I10/I4</f>
        <v>2.3869196801527628E-5</v>
      </c>
      <c r="K10" s="2">
        <v>2610.6709362490001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2337479.4319423288</v>
      </c>
      <c r="H13" s="5">
        <f>G13/G5</f>
        <v>0.26318489888078506</v>
      </c>
      <c r="I13" s="1">
        <f>I14+I15</f>
        <v>90226</v>
      </c>
      <c r="J13" s="5">
        <f>I13/I5</f>
        <v>0.29697873362890986</v>
      </c>
      <c r="K13" s="3">
        <f>K14+K15</f>
        <v>45095.715400804002</v>
      </c>
    </row>
    <row r="14" spans="1:11">
      <c r="E14" s="6" t="s">
        <v>15</v>
      </c>
      <c r="F14" s="6"/>
      <c r="G14" s="2">
        <v>2244859.333812919</v>
      </c>
      <c r="H14" s="4">
        <f>G14/G7</f>
        <v>0.26053243536264392</v>
      </c>
      <c r="I14">
        <v>84460</v>
      </c>
      <c r="J14" s="4">
        <f>I14/I7</f>
        <v>0.28733266427392878</v>
      </c>
      <c r="K14" s="2">
        <v>44880.994175624</v>
      </c>
    </row>
    <row r="15" spans="1:11">
      <c r="E15" s="6" t="s">
        <v>16</v>
      </c>
      <c r="F15" s="6"/>
      <c r="G15" s="2">
        <v>92620.098129410006</v>
      </c>
      <c r="H15" s="4">
        <f>G15/G8</f>
        <v>0.34940291882227448</v>
      </c>
      <c r="I15">
        <v>5766</v>
      </c>
      <c r="J15" s="4">
        <f>I15/I8</f>
        <v>0.58431293068504253</v>
      </c>
      <c r="K15" s="2">
        <v>214.72122518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1079682.637602343</v>
      </c>
      <c r="H18" s="4">
        <f>G18/G5</f>
        <v>0.12156520477469715</v>
      </c>
      <c r="I18">
        <v>38932</v>
      </c>
      <c r="J18" s="4">
        <f>I18/I5</f>
        <v>0.12814461527321083</v>
      </c>
      <c r="K18" s="2">
        <v>24916.871837323</v>
      </c>
    </row>
    <row r="19" spans="2:11">
      <c r="E19" s="6" t="s">
        <v>20</v>
      </c>
      <c r="F19" s="6"/>
      <c r="G19" s="2">
        <v>2643773.4501422201</v>
      </c>
      <c r="H19" s="4">
        <f>G19/G5</f>
        <v>0.29767160242398727</v>
      </c>
      <c r="I19">
        <v>91862</v>
      </c>
      <c r="J19" s="4">
        <f>I19/I5</f>
        <v>0.30236362499300556</v>
      </c>
      <c r="K19" s="2">
        <v>1395872.461606269</v>
      </c>
    </row>
    <row r="20" spans="2:11">
      <c r="E20" s="6" t="s">
        <v>21</v>
      </c>
      <c r="F20" s="6"/>
      <c r="G20" s="2">
        <v>5158054.3708062433</v>
      </c>
      <c r="H20" s="4">
        <f>1-H18-H19</f>
        <v>0.58076319280131561</v>
      </c>
      <c r="I20">
        <v>173019</v>
      </c>
      <c r="J20" s="4">
        <f>1-J18-J19</f>
        <v>0.56949175973378363</v>
      </c>
      <c r="K20" s="2">
        <v>760817.10177578405</v>
      </c>
    </row>
    <row r="21" spans="2:11">
      <c r="F21" t="s">
        <v>22</v>
      </c>
    </row>
    <row r="22" spans="2:11">
      <c r="F22" t="s">
        <v>23</v>
      </c>
      <c r="G22" s="2">
        <v>458132.92055584397</v>
      </c>
      <c r="H22" s="4">
        <f>G22/G20</f>
        <v>8.8818939782566567E-2</v>
      </c>
      <c r="I22">
        <v>24571</v>
      </c>
      <c r="J22" s="4">
        <f>I22/I20</f>
        <v>0.14201330489715003</v>
      </c>
      <c r="K22" s="2">
        <v>2665.1543343469998</v>
      </c>
    </row>
    <row r="23" spans="2:11">
      <c r="F23" t="s">
        <v>24</v>
      </c>
      <c r="G23" s="2">
        <f>G20-G22</f>
        <v>4699921.4502503993</v>
      </c>
      <c r="H23" s="4">
        <f>1-H22</f>
        <v>0.91118106021743339</v>
      </c>
      <c r="I23">
        <f>I20-I22</f>
        <v>148448</v>
      </c>
      <c r="J23" s="4">
        <f>1-J22</f>
        <v>0.85798669510284997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1493184.8050488159</v>
      </c>
      <c r="H26" s="4">
        <f>G26/G5</f>
        <v>0.16812284487164345</v>
      </c>
      <c r="I26">
        <v>57729</v>
      </c>
      <c r="J26" s="4">
        <f>I26/I5</f>
        <v>0.19001491048770131</v>
      </c>
      <c r="K26" s="2">
        <v>1403272.881925323</v>
      </c>
    </row>
    <row r="27" spans="2:11">
      <c r="E27" s="6" t="s">
        <v>27</v>
      </c>
      <c r="F27" s="6"/>
      <c r="G27" s="2">
        <v>7272455.2642709976</v>
      </c>
      <c r="H27" s="4">
        <f>G27/G5</f>
        <v>0.81883090699615557</v>
      </c>
      <c r="I27">
        <v>242583</v>
      </c>
      <c r="J27" s="4">
        <f>I27/I5</f>
        <v>0.79846155365306948</v>
      </c>
      <c r="K27" s="2">
        <v>778333.55329405295</v>
      </c>
    </row>
    <row r="28" spans="2:11">
      <c r="E28" s="6" t="s">
        <v>28</v>
      </c>
      <c r="F28" s="6"/>
      <c r="G28" s="2">
        <v>89534.499163097993</v>
      </c>
      <c r="H28" s="4">
        <f>G28/G5</f>
        <v>1.0080999125199176E-2</v>
      </c>
      <c r="I28">
        <v>3054</v>
      </c>
      <c r="J28" s="4">
        <f>I28/I5</f>
        <v>1.0052236079430439E-2</v>
      </c>
      <c r="K28" s="2">
        <v>0</v>
      </c>
    </row>
    <row r="29" spans="2:11">
      <c r="E29" s="6" t="s">
        <v>29</v>
      </c>
      <c r="F29" s="6"/>
      <c r="G29" s="2">
        <v>26335.890067894001</v>
      </c>
      <c r="H29" s="4">
        <f>G29/G5</f>
        <v>2.9652490070018142E-3</v>
      </c>
      <c r="I29">
        <v>447</v>
      </c>
      <c r="J29" s="4">
        <f>I29/I5</f>
        <v>1.4712997797987578E-3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11607274.353810104</v>
      </c>
      <c r="H4" s="5"/>
      <c r="I4" s="1">
        <v>4511267</v>
      </c>
      <c r="J4" s="5"/>
      <c r="K4" s="3">
        <v>383236897.8907795</v>
      </c>
    </row>
    <row r="5" spans="1:11">
      <c r="E5" s="6" t="s">
        <v>7</v>
      </c>
      <c r="F5" s="6"/>
      <c r="G5" s="2">
        <v>9386034.9546818286</v>
      </c>
      <c r="H5" s="4">
        <f>G5/G4</f>
        <v>0.80863385051296299</v>
      </c>
      <c r="I5">
        <v>460237</v>
      </c>
      <c r="J5" s="4">
        <f>I5/I4</f>
        <v>0.10201945484494711</v>
      </c>
      <c r="K5" s="2">
        <v>7430974.1206818959</v>
      </c>
    </row>
    <row r="6" spans="1:11">
      <c r="F6" t="s">
        <v>8</v>
      </c>
    </row>
    <row r="7" spans="1:11">
      <c r="F7" t="s">
        <v>9</v>
      </c>
      <c r="G7" s="2">
        <v>8988227.597622538</v>
      </c>
      <c r="H7" s="4">
        <f>G7/G5</f>
        <v>0.95761710253797194</v>
      </c>
      <c r="I7">
        <v>445509</v>
      </c>
      <c r="J7" s="4">
        <f>I7/I5</f>
        <v>0.96799909611786972</v>
      </c>
      <c r="K7" s="2">
        <v>7231721.5290521504</v>
      </c>
    </row>
    <row r="8" spans="1:11">
      <c r="F8" t="s">
        <v>10</v>
      </c>
      <c r="G8" s="2">
        <f>G5-G7</f>
        <v>397807.35705929063</v>
      </c>
      <c r="H8" s="4">
        <f>1-H7</f>
        <v>4.2382897462028057E-2</v>
      </c>
      <c r="I8">
        <f>I5-I7</f>
        <v>14728</v>
      </c>
      <c r="J8" s="4">
        <f>1-J7</f>
        <v>3.2000903882130283E-2</v>
      </c>
      <c r="K8" s="2">
        <f>K5-K7</f>
        <v>199252.59162974544</v>
      </c>
    </row>
    <row r="9" spans="1:11">
      <c r="E9" s="6" t="s">
        <v>11</v>
      </c>
      <c r="F9" s="6"/>
      <c r="G9" s="2">
        <v>1980265.399182312</v>
      </c>
      <c r="H9" s="4">
        <f>1-H5-H10</f>
        <v>0.17060554776430242</v>
      </c>
      <c r="I9">
        <v>4030420</v>
      </c>
      <c r="J9" s="4">
        <f>1-J5-J10</f>
        <v>0.8934119838174065</v>
      </c>
      <c r="K9" s="2">
        <v>372403668.87910873</v>
      </c>
    </row>
    <row r="10" spans="1:11">
      <c r="E10" s="6" t="s">
        <v>12</v>
      </c>
      <c r="F10" s="6"/>
      <c r="G10" s="2">
        <v>240973.99994596301</v>
      </c>
      <c r="H10" s="4">
        <f>G10/G4</f>
        <v>2.0760601722734584E-2</v>
      </c>
      <c r="I10">
        <v>20610</v>
      </c>
      <c r="J10" s="4">
        <f>I10/I4</f>
        <v>4.5685613376463862E-3</v>
      </c>
      <c r="K10" s="2">
        <v>3402254.8909888361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1576106.131968641</v>
      </c>
      <c r="H13" s="5">
        <f>G13/G5</f>
        <v>0.16792033479296459</v>
      </c>
      <c r="I13" s="1">
        <f>I14+I15</f>
        <v>49189</v>
      </c>
      <c r="J13" s="5">
        <f>I13/I5</f>
        <v>0.10687754352648744</v>
      </c>
      <c r="K13" s="3">
        <f>K14+K15</f>
        <v>1401896.7714040859</v>
      </c>
    </row>
    <row r="14" spans="1:11">
      <c r="E14" s="6" t="s">
        <v>15</v>
      </c>
      <c r="F14" s="6"/>
      <c r="G14" s="2">
        <v>1513148.1001173209</v>
      </c>
      <c r="H14" s="4">
        <f>G14/G7</f>
        <v>0.16834777309350304</v>
      </c>
      <c r="I14">
        <v>45597</v>
      </c>
      <c r="J14" s="4">
        <f>I14/I7</f>
        <v>0.10234810071177013</v>
      </c>
      <c r="K14" s="2">
        <v>1401697.835713967</v>
      </c>
    </row>
    <row r="15" spans="1:11">
      <c r="E15" s="6" t="s">
        <v>16</v>
      </c>
      <c r="F15" s="6"/>
      <c r="G15" s="2">
        <v>62958.031851320004</v>
      </c>
      <c r="H15" s="4">
        <f>G15/G8</f>
        <v>0.158262613131955</v>
      </c>
      <c r="I15">
        <v>3592</v>
      </c>
      <c r="J15" s="4">
        <f>I15/I8</f>
        <v>0.24388919065725148</v>
      </c>
      <c r="K15" s="2">
        <v>198.93569011899999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835000.20552651095</v>
      </c>
      <c r="H18" s="4">
        <f>G18/G5</f>
        <v>8.8961974844341082E-2</v>
      </c>
      <c r="I18">
        <v>29194</v>
      </c>
      <c r="J18" s="4">
        <f>I18/I5</f>
        <v>6.3432535845662122E-2</v>
      </c>
      <c r="K18" s="2">
        <v>1193367.70694661</v>
      </c>
    </row>
    <row r="19" spans="2:11">
      <c r="E19" s="6" t="s">
        <v>20</v>
      </c>
      <c r="F19" s="6"/>
      <c r="G19" s="2">
        <v>2549476.5172510389</v>
      </c>
      <c r="H19" s="4">
        <f>G19/G5</f>
        <v>0.27162444307533073</v>
      </c>
      <c r="I19">
        <v>101662</v>
      </c>
      <c r="J19" s="4">
        <f>I19/I5</f>
        <v>0.22089054117769757</v>
      </c>
      <c r="K19" s="2">
        <v>1610371.697750618</v>
      </c>
    </row>
    <row r="20" spans="2:11">
      <c r="E20" s="6" t="s">
        <v>21</v>
      </c>
      <c r="F20" s="6"/>
      <c r="G20" s="2">
        <v>5988977.1043157913</v>
      </c>
      <c r="H20" s="4">
        <f>1-H18-H19</f>
        <v>0.63941358208032817</v>
      </c>
      <c r="I20">
        <v>328428</v>
      </c>
      <c r="J20" s="4">
        <f>1-J18-J19</f>
        <v>0.71567692297664032</v>
      </c>
      <c r="K20" s="2">
        <v>4072138.3222962571</v>
      </c>
    </row>
    <row r="21" spans="2:11">
      <c r="F21" t="s">
        <v>22</v>
      </c>
    </row>
    <row r="22" spans="2:11">
      <c r="F22" t="s">
        <v>23</v>
      </c>
      <c r="G22" s="2">
        <v>830475.15359410294</v>
      </c>
      <c r="H22" s="4">
        <f>G22/G20</f>
        <v>0.13866727808921558</v>
      </c>
      <c r="I22">
        <v>97349</v>
      </c>
      <c r="J22" s="4">
        <f>I22/I20</f>
        <v>0.29640895416955926</v>
      </c>
      <c r="K22" s="2">
        <v>592186.44724185101</v>
      </c>
    </row>
    <row r="23" spans="2:11">
      <c r="F23" t="s">
        <v>24</v>
      </c>
      <c r="G23" s="2">
        <f>G20-G22</f>
        <v>5158501.9507216886</v>
      </c>
      <c r="H23" s="4">
        <f>1-H22</f>
        <v>0.86133272191078447</v>
      </c>
      <c r="I23">
        <f>I20-I22</f>
        <v>231079</v>
      </c>
      <c r="J23" s="4">
        <f>1-J22</f>
        <v>0.70359104583044074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1353965.7374108529</v>
      </c>
      <c r="H26" s="4">
        <f>G26/G5</f>
        <v>0.14425321703447141</v>
      </c>
      <c r="I26">
        <v>54486</v>
      </c>
      <c r="J26" s="4">
        <f>I26/I5</f>
        <v>0.11838683113265557</v>
      </c>
      <c r="K26" s="2">
        <v>901747.25462720206</v>
      </c>
    </row>
    <row r="27" spans="2:11">
      <c r="E27" s="6" t="s">
        <v>27</v>
      </c>
      <c r="F27" s="6"/>
      <c r="G27" s="2">
        <v>7892320.7379936893</v>
      </c>
      <c r="H27" s="4">
        <f>G27/G5</f>
        <v>0.84085780375843766</v>
      </c>
      <c r="I27">
        <v>401982</v>
      </c>
      <c r="J27" s="4">
        <f>I27/I5</f>
        <v>0.87342390985513985</v>
      </c>
      <c r="K27" s="2">
        <v>6528751.4509385061</v>
      </c>
    </row>
    <row r="28" spans="2:11">
      <c r="E28" s="6" t="s">
        <v>28</v>
      </c>
      <c r="F28" s="6"/>
      <c r="G28" s="2">
        <v>79495.824739671007</v>
      </c>
      <c r="H28" s="4">
        <f>G28/G5</f>
        <v>8.4695854131693667E-3</v>
      </c>
      <c r="I28">
        <v>2506</v>
      </c>
      <c r="J28" s="4">
        <f>I28/I5</f>
        <v>5.4450207175868086E-3</v>
      </c>
      <c r="K28" s="2">
        <v>216.262185343</v>
      </c>
    </row>
    <row r="29" spans="2:11">
      <c r="E29" s="6" t="s">
        <v>29</v>
      </c>
      <c r="F29" s="6"/>
      <c r="G29" s="2">
        <v>60252.654537615002</v>
      </c>
      <c r="H29" s="4">
        <f>G29/G5</f>
        <v>6.4193937939215221E-3</v>
      </c>
      <c r="I29">
        <v>1263</v>
      </c>
      <c r="J29" s="4">
        <f>I29/I5</f>
        <v>2.7442382946177729E-3</v>
      </c>
      <c r="K29" s="2">
        <v>259.15293084500001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4"/>
  <sheetViews>
    <sheetView workbookViewId="0">
      <selection activeCell="O6" sqref="O6"/>
    </sheetView>
  </sheetViews>
  <sheetFormatPr defaultRowHeight="30" customHeight="1"/>
  <cols>
    <col min="6" max="6" width="66.5703125" customWidth="1"/>
  </cols>
  <sheetData>
    <row r="1" spans="1:6" ht="51.75" customHeight="1">
      <c r="F1" s="17" t="s">
        <v>45</v>
      </c>
    </row>
    <row r="2" spans="1:6">
      <c r="A2" t="s">
        <v>30</v>
      </c>
    </row>
    <row r="3" spans="1:6">
      <c r="A3" t="s">
        <v>31</v>
      </c>
      <c r="B3">
        <f>'NEWT - UK'!$G$7</f>
        <v>8616429.3927096762</v>
      </c>
    </row>
    <row r="4" spans="1:6">
      <c r="A4" t="s">
        <v>32</v>
      </c>
      <c r="B4">
        <f>'NEWT - UK'!$G$8</f>
        <v>265081.06584112905</v>
      </c>
    </row>
    <row r="5" spans="1:6">
      <c r="A5" t="s">
        <v>33</v>
      </c>
      <c r="B5">
        <f>'NEWT - UK'!$G$9</f>
        <v>392698.70844384702</v>
      </c>
    </row>
    <row r="6" spans="1:6">
      <c r="A6" t="s">
        <v>34</v>
      </c>
      <c r="B6">
        <f>'NEWT - UK'!$G$10</f>
        <v>77.455041563999998</v>
      </c>
    </row>
    <row r="15" spans="1:6">
      <c r="A15" t="s">
        <v>35</v>
      </c>
    </row>
    <row r="16" spans="1:6">
      <c r="A16" t="s">
        <v>31</v>
      </c>
      <c r="B16">
        <f>'NEWT - UK'!$I$7</f>
        <v>293945</v>
      </c>
    </row>
    <row r="17" spans="1:2">
      <c r="A17" t="s">
        <v>32</v>
      </c>
      <c r="B17">
        <f>'NEWT - UK'!$I$8</f>
        <v>9868</v>
      </c>
    </row>
    <row r="18" spans="1:2">
      <c r="A18" t="s">
        <v>33</v>
      </c>
      <c r="B18">
        <f>'NEWT - UK'!$I$9</f>
        <v>617855</v>
      </c>
    </row>
    <row r="19" spans="1:2">
      <c r="A19" t="s">
        <v>34</v>
      </c>
      <c r="B19">
        <f>'NEWT - UK'!$I$10</f>
        <v>22</v>
      </c>
    </row>
    <row r="27" spans="1:2">
      <c r="A27" t="s">
        <v>18</v>
      </c>
    </row>
    <row r="28" spans="1:2">
      <c r="A28" t="s">
        <v>36</v>
      </c>
      <c r="B28">
        <f>'NEWT - UK'!$G$18</f>
        <v>1079682.637602343</v>
      </c>
    </row>
    <row r="29" spans="1:2">
      <c r="A29" t="s">
        <v>37</v>
      </c>
      <c r="B29">
        <f>'NEWT - UK'!$G$19</f>
        <v>2643773.4501422201</v>
      </c>
    </row>
    <row r="30" spans="1:2">
      <c r="A30" t="s">
        <v>38</v>
      </c>
      <c r="B30">
        <f>'NEWT - UK'!$G$22</f>
        <v>458132.92055584397</v>
      </c>
    </row>
    <row r="31" spans="1:2">
      <c r="A31" t="s">
        <v>39</v>
      </c>
      <c r="B31">
        <f>'NEWT - UK'!$G$23</f>
        <v>4699921.4502503993</v>
      </c>
    </row>
    <row r="40" spans="1:2">
      <c r="A40" t="s">
        <v>40</v>
      </c>
    </row>
    <row r="41" spans="1:2">
      <c r="A41" t="s">
        <v>41</v>
      </c>
      <c r="B41">
        <f>'NEWT - UK'!$G$26</f>
        <v>1493184.8050488159</v>
      </c>
    </row>
    <row r="42" spans="1:2">
      <c r="A42" t="s">
        <v>42</v>
      </c>
      <c r="B42">
        <f>'NEWT - UK'!$G$27</f>
        <v>7272455.2642709976</v>
      </c>
    </row>
    <row r="43" spans="1:2">
      <c r="A43" t="s">
        <v>43</v>
      </c>
      <c r="B43">
        <f>'NEWT - UK'!$G$28</f>
        <v>89534.499163097993</v>
      </c>
    </row>
    <row r="44" spans="1:2">
      <c r="A44" t="s">
        <v>44</v>
      </c>
      <c r="B44">
        <f>'NEWT - UK'!$G$29</f>
        <v>26335.890067894001</v>
      </c>
    </row>
  </sheetData>
  <pageMargins left="0.7" right="0.7" top="0.75" bottom="0.75" header="0.3" footer="0.3"/>
  <pageSetup paperSize="9" orientation="portrait" horizontalDpi="1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2023-07-26T10:37:55Z</dcterms:created>
  <dcterms:modified xsi:type="dcterms:W3CDTF">2023-07-26T10:37:55Z</dcterms:modified>
</cp:coreProperties>
</file>