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DA3F5377-26B8-465D-9B3C-E4BF9E51741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T - EU" sheetId="2" r:id="rId1"/>
    <sheet name="Outstanding - EU" sheetId="5" r:id="rId2"/>
    <sheet name="Images - EU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30" i="3"/>
  <c r="B29" i="3"/>
  <c r="B28" i="3"/>
  <c r="B27" i="3"/>
  <c r="B18" i="3"/>
  <c r="B17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J23" i="5"/>
  <c r="I23" i="5"/>
  <c r="H23" i="5"/>
  <c r="G23" i="5"/>
  <c r="J22" i="5"/>
  <c r="H22" i="5"/>
  <c r="J20" i="5"/>
  <c r="H20" i="5"/>
  <c r="J19" i="5"/>
  <c r="H19" i="5"/>
  <c r="J18" i="5"/>
  <c r="H18" i="5"/>
  <c r="J14" i="5"/>
  <c r="H14" i="5"/>
  <c r="K13" i="5"/>
  <c r="I13" i="5"/>
  <c r="J13" i="5" s="1"/>
  <c r="G13" i="5"/>
  <c r="H13" i="5" s="1"/>
  <c r="J10" i="5"/>
  <c r="J9" i="5" s="1"/>
  <c r="H10" i="5"/>
  <c r="H9" i="5"/>
  <c r="K8" i="5"/>
  <c r="I8" i="5"/>
  <c r="J15" i="5" s="1"/>
  <c r="H8" i="5"/>
  <c r="G8" i="5"/>
  <c r="H15" i="5" s="1"/>
  <c r="J7" i="5"/>
  <c r="J8" i="5" s="1"/>
  <c r="H7" i="5"/>
  <c r="J5" i="5"/>
  <c r="H5" i="5"/>
  <c r="J29" i="2"/>
  <c r="H29" i="2"/>
  <c r="J28" i="2"/>
  <c r="H28" i="2"/>
  <c r="J27" i="2"/>
  <c r="H27" i="2"/>
  <c r="J26" i="2"/>
  <c r="H26" i="2"/>
  <c r="K23" i="2"/>
  <c r="J23" i="2"/>
  <c r="I23" i="2"/>
  <c r="G23" i="2"/>
  <c r="J22" i="2"/>
  <c r="H22" i="2"/>
  <c r="H23" i="2" s="1"/>
  <c r="J20" i="2"/>
  <c r="J19" i="2"/>
  <c r="H19" i="2"/>
  <c r="J18" i="2"/>
  <c r="H18" i="2"/>
  <c r="H20" i="2" s="1"/>
  <c r="J14" i="2"/>
  <c r="H14" i="2"/>
  <c r="K13" i="2"/>
  <c r="I13" i="2"/>
  <c r="J13" i="2" s="1"/>
  <c r="G13" i="2"/>
  <c r="H13" i="2" s="1"/>
  <c r="J10" i="2"/>
  <c r="H10" i="2"/>
  <c r="J9" i="2"/>
  <c r="H9" i="2"/>
  <c r="K8" i="2"/>
  <c r="J8" i="2"/>
  <c r="I8" i="2"/>
  <c r="B16" i="3" s="1"/>
  <c r="H8" i="2"/>
  <c r="G8" i="2"/>
  <c r="B3" i="3" s="1"/>
  <c r="J7" i="2"/>
  <c r="H7" i="2"/>
  <c r="J5" i="2"/>
  <c r="H5" i="2"/>
  <c r="H15" i="2" l="1"/>
  <c r="J15" i="2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<sst xmlns="http://schemas.openxmlformats.org/spreadsheetml/2006/main" count="82" uniqueCount="45">
  <si>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28 August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</si>
  <si>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</si>
  <si>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</si>
  <si>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</si>
  <si>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</si>
  <si>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</si>
  <si>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</si>
  <si>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</si>
  <si>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</si>
  <si>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</si>
  <si>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</si>
  <si>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</si>
  <si>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</si>
  <si>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</si>
  <si>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</si>
  <si>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</si>
  <si>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</si>
  <si>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</si>
  <si>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</si>
  <si>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EEA-based Trading Venues</t>
  </si>
  <si>
    <t>Non EEA-based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</si>
  <si>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</si>
  <si>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</si>
  <si>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</si>
  <si>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</si>
  <si>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</si>
  <si>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EEA-EEA counterparties</t>
  </si>
  <si>
    <t>EEA-nonEEA counterparties</t>
  </si>
  <si>
    <t>NonEEA - EEA counterparties</t>
  </si>
  <si>
    <t>NonEEA-nonEEA counterparties</t>
  </si>
  <si>
    <t>New Reported Loan Values</t>
  </si>
  <si>
    <t>Repo</t>
  </si>
  <si>
    <t>SBSC</t>
  </si>
  <si>
    <t>SLEB</t>
  </si>
  <si>
    <t>MGLD</t>
  </si>
  <si>
    <t>New Reported Transaction Numbers</t>
  </si>
  <si>
    <t>EEA MIC</t>
  </si>
  <si>
    <t>nEEA MIC</t>
  </si>
  <si>
    <t>XOFF</t>
  </si>
  <si>
    <t>XXXX</t>
  </si>
  <si>
    <t>Location of Counterparties</t>
  </si>
  <si>
    <t>EEA-EEA</t>
  </si>
  <si>
    <t>EEA-nEEA</t>
  </si>
  <si>
    <t>nEEA-EEA</t>
  </si>
  <si>
    <t>nEEA-nEEA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</si>
</sst>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EU'!$B$2:$B$5</c:f>
              <c:numCache>
                <c:formatCode>General</c:formatCode>
                <c:ptCount val="4"/>
                <c:pt idx="0">
                  <c:v>16769963.97210706</c:v>
                </c:pt>
                <c:pt idx="1">
                  <c:v>407887.16673632711</c:v>
                </c:pt>
                <c:pt idx="2">
                  <c:v>414336.27075505099</c:v>
                </c:pt>
                <c:pt idx="3">
                  <c:v>374.08956027900001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3D9-4514-A575-55BADAA3C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EU'!$B$15:$B$18</c:f>
              <c:numCache>
                <c:formatCode>General</c:formatCode>
                <c:ptCount val="4"/>
                <c:pt idx="0">
                  <c:v>459704</c:v>
                </c:pt>
                <c:pt idx="1">
                  <c:v>14938</c:v>
                </c:pt>
                <c:pt idx="2">
                  <c:v>1158431</c:v>
                </c:pt>
                <c:pt idx="3">
                  <c:v>1759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913-4ED9-878B-B014D4F78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EU'!$A$27:$A$30</c:f>
              <c:strCache>
                <c:ptCount val="4"/>
                <c:pt idx="0">
                  <c:v>EEA MIC</c:v>
                </c:pt>
                <c:pt idx="1">
                  <c:v>nEEA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EU'!$B$27:$B$30</c:f>
              <c:numCache>
                <c:formatCode>General</c:formatCode>
                <c:ptCount val="4"/>
                <c:pt idx="0">
                  <c:v>7327538.1701042643</c:v>
                </c:pt>
                <c:pt idx="1">
                  <c:v>2955635.3842412648</c:v>
                </c:pt>
                <c:pt idx="2">
                  <c:v>141593.84578132001</c:v>
                </c:pt>
                <c:pt idx="3">
                  <c:v>6753083.7387165381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3FE-44A9-B60D-AF3EE8C26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EU'!$A$40:$A$43</c:f>
              <c:strCache>
                <c:ptCount val="4"/>
                <c:pt idx="0">
                  <c:v>EEA-EEA</c:v>
                </c:pt>
                <c:pt idx="1">
                  <c:v>EEA-nEEA</c:v>
                </c:pt>
                <c:pt idx="2">
                  <c:v>nEEA-EEA</c:v>
                </c:pt>
                <c:pt idx="3">
                  <c:v>nEEA-nEEA</c:v>
                </c:pt>
              </c:strCache>
            </c:strRef>
          </c:cat>
          <c:val>
            <c:numRef>
              <c:f>'Images - EU'!$B$40:$B$43</c:f>
              <c:numCache>
                <c:formatCode>General</c:formatCode>
                <c:ptCount val="4"/>
                <c:pt idx="0">
                  <c:v>7175815.8262786698</c:v>
                </c:pt>
                <c:pt idx="1">
                  <c:v>9985107.0572357643</c:v>
                </c:pt>
                <c:pt idx="2">
                  <c:v>16570.126514471998</c:v>
                </c:pt>
                <c:pt idx="3">
                  <c:v>358.128814482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C938-47EE-A366-B7C4774E6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17592561.499158718</v>
      </c>
      <c r="H4" s="5"/>
      <c r="I4" s="1">
        <v>1634832</v>
      </c>
      <c r="J4" s="5"/>
      <c r="K4" s="3">
        <v>89677543.932929948</v>
      </c>
    </row>
    <row r="5" spans="1:11" x14ac:dyDescent="0.35">
      <c r="E5" s="6" t="s">
        <v>7</v>
      </c>
      <c r="F5" s="6"/>
      <c r="G5" s="2">
        <v>17177851.138843387</v>
      </c>
      <c r="H5" s="4">
        <f>G5/G4</f>
        <v>0.97642694838183952</v>
      </c>
      <c r="I5">
        <v>474642</v>
      </c>
      <c r="J5" s="4">
        <f>I5/I4</f>
        <v>0.29033074958160837</v>
      </c>
      <c r="K5" s="2">
        <v>594413.02386833401</v>
      </c>
    </row>
    <row r="6" spans="1:11" x14ac:dyDescent="0.35">
      <c r="F6" t="s">
        <v>8</v>
      </c>
    </row>
    <row r="7" spans="1:11" x14ac:dyDescent="0.35">
      <c r="F7" t="s">
        <v>9</v>
      </c>
      <c r="G7" s="2">
        <v>16769963.97210706</v>
      </c>
      <c r="H7" s="4">
        <f>G7/G5</f>
        <v>0.97625505289110392</v>
      </c>
      <c r="I7">
        <v>459704</v>
      </c>
      <c r="J7" s="4">
        <f>I7/I5</f>
        <v>0.96852785889154347</v>
      </c>
      <c r="K7" s="2">
        <v>542224.88690640603</v>
      </c>
    </row>
    <row r="8" spans="1:11" x14ac:dyDescent="0.35">
      <c r="F8" t="s">
        <v>10</v>
      </c>
      <c r="G8" s="2">
        <f>G5-G7</f>
        <v>407887.16673632711</v>
      </c>
      <c r="H8" s="4">
        <f>1-H7</f>
        <v>2.3744947108896075E-2</v>
      </c>
      <c r="I8">
        <f>I5-I7</f>
        <v>14938</v>
      </c>
      <c r="J8" s="4">
        <f>1-J7</f>
        <v>3.1472141108456531E-2</v>
      </c>
      <c r="K8" s="2">
        <f>K5-K7</f>
        <v>52188.136961927987</v>
      </c>
    </row>
    <row r="9" spans="1:11" x14ac:dyDescent="0.35">
      <c r="E9" s="6" t="s">
        <v>11</v>
      </c>
      <c r="F9" s="6"/>
      <c r="G9" s="2">
        <v>414336.27075505099</v>
      </c>
      <c r="H9" s="4">
        <f>1-H5-H10</f>
        <v>2.3551787542414777E-2</v>
      </c>
      <c r="I9">
        <v>1158431</v>
      </c>
      <c r="J9" s="4">
        <f>1-J5-J10</f>
        <v>0.70859329888331035</v>
      </c>
      <c r="K9" s="2">
        <v>89082623.230943456</v>
      </c>
    </row>
    <row r="10" spans="1:11" x14ac:dyDescent="0.35">
      <c r="E10" s="6" t="s">
        <v>12</v>
      </c>
      <c r="F10" s="6"/>
      <c r="G10" s="2">
        <v>374.08956027900001</v>
      </c>
      <c r="H10" s="4">
        <f>G10/G4</f>
        <v>2.1264075745700197E-5</v>
      </c>
      <c r="I10">
        <v>1759</v>
      </c>
      <c r="J10" s="4">
        <f>I10/I4</f>
        <v>1.0759515350812806E-3</v>
      </c>
      <c r="K10" s="2">
        <v>507.67811815699997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10181596.960644541</v>
      </c>
      <c r="H13" s="5">
        <f>G13/G5</f>
        <v>0.59271656730226419</v>
      </c>
      <c r="I13" s="1">
        <f>I14+I15</f>
        <v>284118</v>
      </c>
      <c r="J13" s="5">
        <f>I13/I5</f>
        <v>0.59859430897392141</v>
      </c>
      <c r="K13" s="3">
        <f>K14+K15</f>
        <v>10594.571646058001</v>
      </c>
    </row>
    <row r="14" spans="1:11" x14ac:dyDescent="0.35">
      <c r="E14" s="6" t="s">
        <v>15</v>
      </c>
      <c r="F14" s="6"/>
      <c r="G14" s="2">
        <v>10163077.814522218</v>
      </c>
      <c r="H14" s="4">
        <f>G14/G7</f>
        <v>0.60602860157756677</v>
      </c>
      <c r="I14">
        <v>283166</v>
      </c>
      <c r="J14" s="4">
        <f>I14/I7</f>
        <v>0.6159746271513844</v>
      </c>
      <c r="K14" s="2">
        <v>10594.571646058001</v>
      </c>
    </row>
    <row r="15" spans="1:11" x14ac:dyDescent="0.35">
      <c r="E15" s="6" t="s">
        <v>16</v>
      </c>
      <c r="F15" s="6"/>
      <c r="G15" s="2">
        <v>18519.146122324</v>
      </c>
      <c r="H15" s="4">
        <f>G15/G8</f>
        <v>4.5402620216034993E-2</v>
      </c>
      <c r="I15">
        <v>952</v>
      </c>
      <c r="J15" s="4">
        <f>I15/I8</f>
        <v>6.3730084348641053E-2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7327538.1701042643</v>
      </c>
      <c r="H18" s="4">
        <f>G18/G5</f>
        <v>0.42656896435287417</v>
      </c>
      <c r="I18">
        <v>247883</v>
      </c>
      <c r="J18" s="4">
        <f>I18/I5</f>
        <v>0.5222525608774613</v>
      </c>
      <c r="K18" s="2">
        <v>12928.217869991</v>
      </c>
    </row>
    <row r="19" spans="2:11" x14ac:dyDescent="0.35">
      <c r="E19" s="6" t="s">
        <v>20</v>
      </c>
      <c r="F19" s="6"/>
      <c r="G19" s="2">
        <v>2955635.3842412648</v>
      </c>
      <c r="H19" s="4">
        <f>G19/G5</f>
        <v>0.17206083347397505</v>
      </c>
      <c r="I19">
        <v>49758</v>
      </c>
      <c r="J19" s="4">
        <f>I19/I5</f>
        <v>0.10483269495746268</v>
      </c>
      <c r="K19" s="2">
        <v>20933.627687504999</v>
      </c>
    </row>
    <row r="20" spans="2:11" x14ac:dyDescent="0.35">
      <c r="E20" s="6" t="s">
        <v>21</v>
      </c>
      <c r="F20" s="6"/>
      <c r="G20" s="2">
        <v>6894677.5844978578</v>
      </c>
      <c r="H20" s="4">
        <f>1-H18-H19</f>
        <v>0.40137020217315078</v>
      </c>
      <c r="I20">
        <v>177001</v>
      </c>
      <c r="J20" s="4">
        <f>1-J18-J19</f>
        <v>0.37291474416507603</v>
      </c>
      <c r="K20" s="2">
        <v>560551.17831083795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141593.84578132001</v>
      </c>
      <c r="H22" s="4">
        <f>G22/G20</f>
        <v>2.0536688488477353E-2</v>
      </c>
      <c r="I22">
        <v>10579</v>
      </c>
      <c r="J22" s="4">
        <f>I22/I20</f>
        <v>5.9768023909469441E-2</v>
      </c>
      <c r="K22" s="2">
        <v>64451.100764597002</v>
      </c>
    </row>
    <row r="23" spans="2:11" x14ac:dyDescent="0.35">
      <c r="F23" t="s">
        <v>24</v>
      </c>
      <c r="G23" s="2">
        <f>G20-G22</f>
        <v>6753083.7387165381</v>
      </c>
      <c r="H23" s="4">
        <f>1-H22</f>
        <v>0.97946331151152266</v>
      </c>
      <c r="I23">
        <f>I20-I22</f>
        <v>166422</v>
      </c>
      <c r="J23" s="4">
        <f>1-J22</f>
        <v>0.94023197609053055</v>
      </c>
      <c r="K23" s="2">
        <f>K20-K22</f>
        <v>496100.07754624094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7175815.8262786698</v>
      </c>
      <c r="H26" s="4">
        <f>G26/G5</f>
        <v>0.41773652410180506</v>
      </c>
      <c r="I26">
        <v>229802</v>
      </c>
      <c r="J26" s="4">
        <f>I26/I5</f>
        <v>0.48415858689285818</v>
      </c>
      <c r="K26" s="2">
        <v>102866.50118996399</v>
      </c>
    </row>
    <row r="27" spans="2:11" x14ac:dyDescent="0.35">
      <c r="E27" s="6" t="s">
        <v>27</v>
      </c>
      <c r="F27" s="6"/>
      <c r="G27" s="2">
        <v>9985107.0572357643</v>
      </c>
      <c r="H27" s="4">
        <f>G27/G5</f>
        <v>0.58127800599325008</v>
      </c>
      <c r="I27">
        <v>243905</v>
      </c>
      <c r="J27" s="4">
        <f>I27/I5</f>
        <v>0.51387150736765819</v>
      </c>
      <c r="K27" s="2">
        <v>491546.52267837001</v>
      </c>
    </row>
    <row r="28" spans="2:11" x14ac:dyDescent="0.35">
      <c r="E28" s="6" t="s">
        <v>28</v>
      </c>
      <c r="F28" s="6"/>
      <c r="G28" s="2">
        <v>16570.126514471998</v>
      </c>
      <c r="H28" s="4">
        <f>G28/G5</f>
        <v>9.6462161538953071E-4</v>
      </c>
      <c r="I28">
        <v>925</v>
      </c>
      <c r="J28" s="4">
        <f>I28/I5</f>
        <v>1.94883722890094E-3</v>
      </c>
      <c r="K28" s="2">
        <v>0</v>
      </c>
    </row>
    <row r="29" spans="2:11" x14ac:dyDescent="0.35">
      <c r="E29" s="6" t="s">
        <v>29</v>
      </c>
      <c r="F29" s="6"/>
      <c r="G29" s="2">
        <v>358.128814482</v>
      </c>
      <c r="H29" s="4">
        <f>G29/G5</f>
        <v>2.0848289555390418E-5</v>
      </c>
      <c r="I29">
        <v>10</v>
      </c>
      <c r="J29" s="4">
        <f>I29/I5</f>
        <v>2.1068510582712864E-5</v>
      </c>
      <c r="K29" s="2">
        <v>0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15464446.148506392</v>
      </c>
      <c r="H4" s="5"/>
      <c r="I4" s="1">
        <v>2479770</v>
      </c>
      <c r="J4" s="5"/>
      <c r="K4" s="3">
        <v>248338468.2141073</v>
      </c>
    </row>
    <row r="5" spans="1:11" x14ac:dyDescent="0.35">
      <c r="E5" s="6" t="s">
        <v>7</v>
      </c>
      <c r="F5" s="6"/>
      <c r="G5" s="2">
        <v>12835323.548551125</v>
      </c>
      <c r="H5" s="4">
        <f>G5/G4</f>
        <v>0.82998921689741889</v>
      </c>
      <c r="I5">
        <v>401361</v>
      </c>
      <c r="J5" s="4">
        <f>I5/I4</f>
        <v>0.16185412356791154</v>
      </c>
      <c r="K5" s="2">
        <v>15570752.496697485</v>
      </c>
    </row>
    <row r="6" spans="1:11" x14ac:dyDescent="0.35">
      <c r="F6" t="s">
        <v>8</v>
      </c>
    </row>
    <row r="7" spans="1:11" x14ac:dyDescent="0.35">
      <c r="F7" t="s">
        <v>9</v>
      </c>
      <c r="G7" s="2">
        <v>12273846.345420178</v>
      </c>
      <c r="H7" s="4">
        <f>G7/G5</f>
        <v>0.95625531362671978</v>
      </c>
      <c r="I7">
        <v>383857</v>
      </c>
      <c r="J7" s="4">
        <f>I7/I5</f>
        <v>0.95638838850810115</v>
      </c>
      <c r="K7" s="2">
        <v>15026921.685174758</v>
      </c>
    </row>
    <row r="8" spans="1:11" x14ac:dyDescent="0.35">
      <c r="F8" t="s">
        <v>10</v>
      </c>
      <c r="G8" s="2">
        <f>G5-G7</f>
        <v>561477.20313094743</v>
      </c>
      <c r="H8" s="4">
        <f>1-H7</f>
        <v>4.3744686373280217E-2</v>
      </c>
      <c r="I8">
        <f>I5-I7</f>
        <v>17504</v>
      </c>
      <c r="J8" s="4">
        <f>1-J7</f>
        <v>4.361161149189885E-2</v>
      </c>
      <c r="K8" s="2">
        <f>K5-K7</f>
        <v>543830.81152272783</v>
      </c>
    </row>
    <row r="9" spans="1:11" x14ac:dyDescent="0.35">
      <c r="E9" s="6" t="s">
        <v>11</v>
      </c>
      <c r="F9" s="6"/>
      <c r="G9" s="2">
        <v>2523138.2903449582</v>
      </c>
      <c r="H9" s="4">
        <f>1-H5-H10</f>
        <v>0.16315736536019768</v>
      </c>
      <c r="I9">
        <v>1758327</v>
      </c>
      <c r="J9" s="4">
        <f>1-J5-J10</f>
        <v>0.7090685829734209</v>
      </c>
      <c r="K9" s="2">
        <v>231401255.80581856</v>
      </c>
    </row>
    <row r="10" spans="1:11" x14ac:dyDescent="0.35">
      <c r="E10" s="6" t="s">
        <v>12</v>
      </c>
      <c r="F10" s="6"/>
      <c r="G10" s="2">
        <v>105984.309610307</v>
      </c>
      <c r="H10" s="4">
        <f>G10/G4</f>
        <v>6.8534177423834426E-3</v>
      </c>
      <c r="I10">
        <v>320082</v>
      </c>
      <c r="J10" s="4">
        <f>I10/I4</f>
        <v>0.12907729345866753</v>
      </c>
      <c r="K10" s="2">
        <v>1366459.9115912351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6444912.235058751</v>
      </c>
      <c r="H13" s="5">
        <f>G13/G5</f>
        <v>0.50212308327718502</v>
      </c>
      <c r="I13" s="1">
        <f>I14+I15</f>
        <v>185401</v>
      </c>
      <c r="J13" s="5">
        <f>I13/I5</f>
        <v>0.46193078051928316</v>
      </c>
      <c r="K13" s="3">
        <f>K14+K15</f>
        <v>3067573.178622487</v>
      </c>
    </row>
    <row r="14" spans="1:11" x14ac:dyDescent="0.35">
      <c r="E14" s="6" t="s">
        <v>15</v>
      </c>
      <c r="F14" s="6"/>
      <c r="G14" s="2">
        <v>6433374.9851796366</v>
      </c>
      <c r="H14" s="4">
        <f>G14/G7</f>
        <v>0.52415313049606205</v>
      </c>
      <c r="I14">
        <v>184762</v>
      </c>
      <c r="J14" s="4">
        <f>I14/I7</f>
        <v>0.48133028706002495</v>
      </c>
      <c r="K14" s="2">
        <v>2962993.0697988961</v>
      </c>
    </row>
    <row r="15" spans="1:11" x14ac:dyDescent="0.35">
      <c r="E15" s="6" t="s">
        <v>16</v>
      </c>
      <c r="F15" s="6"/>
      <c r="G15" s="2">
        <v>11537.249879114001</v>
      </c>
      <c r="H15" s="4">
        <f>G15/G8</f>
        <v>2.0548029046912684E-2</v>
      </c>
      <c r="I15">
        <v>639</v>
      </c>
      <c r="J15" s="4">
        <f>I15/I8</f>
        <v>3.6505941499085925E-2</v>
      </c>
      <c r="K15" s="2">
        <v>104580.108823591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5621738.5536582125</v>
      </c>
      <c r="H18" s="4">
        <f>G18/G5</f>
        <v>0.43798962545769282</v>
      </c>
      <c r="I18">
        <v>177022</v>
      </c>
      <c r="J18" s="4">
        <f>I18/I5</f>
        <v>0.44105431270103473</v>
      </c>
      <c r="K18" s="2">
        <v>2807074.0690214192</v>
      </c>
    </row>
    <row r="19" spans="2:11" x14ac:dyDescent="0.35">
      <c r="E19" s="6" t="s">
        <v>20</v>
      </c>
      <c r="F19" s="6"/>
      <c r="G19" s="2">
        <v>2150524.5577594941</v>
      </c>
      <c r="H19" s="4">
        <f>G19/G5</f>
        <v>0.16754735863298509</v>
      </c>
      <c r="I19">
        <v>59342</v>
      </c>
      <c r="J19" s="4">
        <f>I19/I5</f>
        <v>0.14785193379526163</v>
      </c>
      <c r="K19" s="2">
        <v>4548817.8289199369</v>
      </c>
    </row>
    <row r="20" spans="2:11" x14ac:dyDescent="0.35">
      <c r="E20" s="6" t="s">
        <v>21</v>
      </c>
      <c r="F20" s="6"/>
      <c r="G20" s="2">
        <v>5058295.7056941492</v>
      </c>
      <c r="H20" s="4">
        <f>1-H18-H19</f>
        <v>0.39446301590932209</v>
      </c>
      <c r="I20">
        <v>164808</v>
      </c>
      <c r="J20" s="4">
        <f>1-J18-J19</f>
        <v>0.4110937535037037</v>
      </c>
      <c r="K20" s="2">
        <v>7253408.0027282704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198039.08392248399</v>
      </c>
      <c r="H22" s="4">
        <f>G22/G20</f>
        <v>3.9151345718984043E-2</v>
      </c>
      <c r="I22">
        <v>11411</v>
      </c>
      <c r="J22" s="4">
        <f>I22/I20</f>
        <v>6.9238143779428177E-2</v>
      </c>
      <c r="K22" s="2">
        <v>3515431.2662303271</v>
      </c>
    </row>
    <row r="23" spans="2:11" x14ac:dyDescent="0.35">
      <c r="F23" t="s">
        <v>24</v>
      </c>
      <c r="G23" s="2">
        <f>G20-G22</f>
        <v>4860256.6217716653</v>
      </c>
      <c r="H23" s="4">
        <f>1-H22</f>
        <v>0.96084865428101596</v>
      </c>
      <c r="I23">
        <f>I20-I22</f>
        <v>153397</v>
      </c>
      <c r="J23" s="4">
        <f>1-J22</f>
        <v>0.93076185622057184</v>
      </c>
      <c r="K23" s="2">
        <f>K20-K22</f>
        <v>3737976.7364979433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6541445.7903780621</v>
      </c>
      <c r="H26" s="4">
        <f>G26/G5</f>
        <v>0.50964401213839849</v>
      </c>
      <c r="I26">
        <v>197630</v>
      </c>
      <c r="J26" s="4">
        <f>I26/I5</f>
        <v>0.49239961032586627</v>
      </c>
      <c r="K26" s="2">
        <v>4649849.715320074</v>
      </c>
    </row>
    <row r="27" spans="2:11" x14ac:dyDescent="0.35">
      <c r="E27" s="6" t="s">
        <v>27</v>
      </c>
      <c r="F27" s="6"/>
      <c r="G27" s="2">
        <v>6256666.0121107046</v>
      </c>
      <c r="H27" s="4">
        <f>G27/G5</f>
        <v>0.48745682089307119</v>
      </c>
      <c r="I27">
        <v>202487</v>
      </c>
      <c r="J27" s="4">
        <f>I27/I5</f>
        <v>0.50450093556673414</v>
      </c>
      <c r="K27" s="2">
        <v>10919056.982621187</v>
      </c>
    </row>
    <row r="28" spans="2:11" x14ac:dyDescent="0.35">
      <c r="E28" s="6" t="s">
        <v>28</v>
      </c>
      <c r="F28" s="6"/>
      <c r="G28" s="2">
        <v>33500.453558405003</v>
      </c>
      <c r="H28" s="4">
        <f>G28/G5</f>
        <v>2.6100201862216863E-3</v>
      </c>
      <c r="I28">
        <v>1126</v>
      </c>
      <c r="J28" s="4">
        <f>I28/I5</f>
        <v>2.8054544412636005E-3</v>
      </c>
      <c r="K28" s="2">
        <v>0</v>
      </c>
    </row>
    <row r="29" spans="2:11" x14ac:dyDescent="0.35">
      <c r="E29" s="6" t="s">
        <v>29</v>
      </c>
      <c r="F29" s="6"/>
      <c r="G29" s="2">
        <v>3711.292503954</v>
      </c>
      <c r="H29" s="4">
        <f>G29/G5</f>
        <v>2.8914678230864988E-4</v>
      </c>
      <c r="I29">
        <v>110</v>
      </c>
      <c r="J29" s="4">
        <f>I29/I5</f>
        <v>2.7406748538099117E-4</v>
      </c>
      <c r="K29" s="2">
        <v>1845.798756224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35"/>
  <sheetData>
    <row r="1" spans="1:2" x14ac:dyDescent="0.35">
      <c r="A1" t="s">
        <v>30</v>
      </c>
    </row>
    <row r="2" spans="1:2" x14ac:dyDescent="0.35">
      <c r="A2" t="s">
        <v>31</v>
      </c>
      <c r="B2">
        <f>'NEWT - EU'!$G$7</f>
        <v>16769963.97210706</v>
      </c>
    </row>
    <row r="3" spans="1:2" x14ac:dyDescent="0.35">
      <c r="A3" t="s">
        <v>32</v>
      </c>
      <c r="B3">
        <f>'NEWT - EU'!$G$8</f>
        <v>407887.16673632711</v>
      </c>
    </row>
    <row r="4" spans="1:2" x14ac:dyDescent="0.35">
      <c r="A4" t="s">
        <v>33</v>
      </c>
      <c r="B4">
        <f>'NEWT - EU'!$G$9</f>
        <v>414336.27075505099</v>
      </c>
    </row>
    <row r="5" spans="1:2" x14ac:dyDescent="0.35">
      <c r="A5" t="s">
        <v>34</v>
      </c>
      <c r="B5">
        <f>'NEWT - EU'!$G$10</f>
        <v>374.08956027900001</v>
      </c>
    </row>
    <row r="14" spans="1:2" x14ac:dyDescent="0.35">
      <c r="A14" t="s">
        <v>35</v>
      </c>
    </row>
    <row r="15" spans="1:2" x14ac:dyDescent="0.35">
      <c r="A15" t="s">
        <v>31</v>
      </c>
      <c r="B15">
        <f>'NEWT - EU'!$I$7</f>
        <v>459704</v>
      </c>
    </row>
    <row r="16" spans="1:2" x14ac:dyDescent="0.35">
      <c r="A16" t="s">
        <v>32</v>
      </c>
      <c r="B16">
        <f>'NEWT - EU'!$I$8</f>
        <v>14938</v>
      </c>
    </row>
    <row r="17" spans="1:2" x14ac:dyDescent="0.35">
      <c r="A17" t="s">
        <v>33</v>
      </c>
      <c r="B17">
        <f>'NEWT - EU'!$I$9</f>
        <v>1158431</v>
      </c>
    </row>
    <row r="18" spans="1:2" x14ac:dyDescent="0.35">
      <c r="A18" t="s">
        <v>34</v>
      </c>
      <c r="B18">
        <f>'NEWT - EU'!$I$10</f>
        <v>1759</v>
      </c>
    </row>
    <row r="26" spans="1:2" x14ac:dyDescent="0.35">
      <c r="A26" t="s">
        <v>18</v>
      </c>
    </row>
    <row r="27" spans="1:2" x14ac:dyDescent="0.35">
      <c r="A27" t="s">
        <v>36</v>
      </c>
      <c r="B27">
        <f>'NEWT - EU'!$G$18</f>
        <v>7327538.1701042643</v>
      </c>
    </row>
    <row r="28" spans="1:2" x14ac:dyDescent="0.35">
      <c r="A28" t="s">
        <v>37</v>
      </c>
      <c r="B28">
        <f>'NEWT - EU'!$G$19</f>
        <v>2955635.3842412648</v>
      </c>
    </row>
    <row r="29" spans="1:2" x14ac:dyDescent="0.35">
      <c r="A29" t="s">
        <v>38</v>
      </c>
      <c r="B29">
        <f>'NEWT - EU'!$G$22</f>
        <v>141593.84578132001</v>
      </c>
    </row>
    <row r="30" spans="1:2" x14ac:dyDescent="0.35">
      <c r="A30" t="s">
        <v>39</v>
      </c>
      <c r="B30">
        <f>'NEWT - EU'!$G$23</f>
        <v>6753083.7387165381</v>
      </c>
    </row>
    <row r="39" spans="1:2" x14ac:dyDescent="0.35">
      <c r="A39" t="s">
        <v>40</v>
      </c>
    </row>
    <row r="40" spans="1:2" x14ac:dyDescent="0.35">
      <c r="A40" t="s">
        <v>41</v>
      </c>
      <c r="B40">
        <f>'NEWT - EU'!$G$26</f>
        <v>7175815.8262786698</v>
      </c>
    </row>
    <row r="41" spans="1:2" x14ac:dyDescent="0.35">
      <c r="A41" t="s">
        <v>42</v>
      </c>
      <c r="B41">
        <f>'NEWT - EU'!$G$27</f>
        <v>9985107.0572357643</v>
      </c>
    </row>
    <row r="42" spans="1:2" x14ac:dyDescent="0.35">
      <c r="A42" t="s">
        <v>43</v>
      </c>
      <c r="B42">
        <f>'NEWT - EU'!$G$28</f>
        <v>16570.126514471998</v>
      </c>
    </row>
    <row r="43" spans="1:2" x14ac:dyDescent="0.35">
      <c r="A43" t="s">
        <v>44</v>
      </c>
      <c r="B43">
        <f>'NEWT - EU'!$G$29</f>
        <v>358.128814482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EU</vt:lpstr>
      <vt:lpstr>Outstanding - EU</vt:lpstr>
      <vt:lpstr>Images - 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2026-09-01T16:07:16Z</dcterms:created>
  <dcterms:modified xsi:type="dcterms:W3CDTF">2026-09-01T16:07:16Z</dcterms:modified>
</cp:coreProperties>
</file>