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icma01-my.sharepoint.com/personal/siobhan_benrejdal_icmagroup_org/Documents/Desktop/"/>
    </mc:Choice>
  </mc:AlternateContent>
  <xr:revisionPtr revIDLastSave="0" documentId="8_{B8766931-1406-470B-BAB6-898D3D0913F5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NEWT - EU" sheetId="2" r:id="rId1"/>
    <sheet name="Outstanding - EU" sheetId="5" r:id="rId2"/>
    <sheet name="Images - EU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3" i="3" l="1"/>
  <c r="B42" i="3"/>
  <c r="B41" i="3"/>
  <c r="B40" i="3"/>
  <c r="B30" i="3"/>
  <c r="B29" i="3"/>
  <c r="B28" i="3"/>
  <c r="B27" i="3"/>
  <c r="B18" i="3"/>
  <c r="B17" i="3"/>
  <c r="B16" i="3"/>
  <c r="B15" i="3"/>
  <c r="B5" i="3"/>
  <c r="B4" i="3"/>
  <c r="B2" i="3"/>
  <c r="J29" i="5"/>
  <c r="H29" i="5"/>
  <c r="J28" i="5"/>
  <c r="H28" i="5"/>
  <c r="J27" i="5"/>
  <c r="H27" i="5"/>
  <c r="J26" i="5"/>
  <c r="H26" i="5"/>
  <c r="J23" i="5"/>
  <c r="I23" i="5"/>
  <c r="H23" i="5"/>
  <c r="G23" i="5"/>
  <c r="J22" i="5"/>
  <c r="H22" i="5"/>
  <c r="J19" i="5"/>
  <c r="H19" i="5"/>
  <c r="H20" i="5" s="1"/>
  <c r="J18" i="5"/>
  <c r="J20" i="5" s="1"/>
  <c r="H18" i="5"/>
  <c r="J15" i="5"/>
  <c r="J14" i="5"/>
  <c r="H14" i="5"/>
  <c r="K13" i="5"/>
  <c r="I13" i="5"/>
  <c r="J13" i="5" s="1"/>
  <c r="G13" i="5"/>
  <c r="H13" i="5" s="1"/>
  <c r="J10" i="5"/>
  <c r="H10" i="5"/>
  <c r="K8" i="5"/>
  <c r="J8" i="5"/>
  <c r="I8" i="5"/>
  <c r="G8" i="5"/>
  <c r="H15" i="5" s="1"/>
  <c r="J7" i="5"/>
  <c r="H7" i="5"/>
  <c r="H8" i="5" s="1"/>
  <c r="J5" i="5"/>
  <c r="J9" i="5" s="1"/>
  <c r="H5" i="5"/>
  <c r="H9" i="5" s="1"/>
  <c r="J29" i="2"/>
  <c r="H29" i="2"/>
  <c r="J28" i="2"/>
  <c r="H28" i="2"/>
  <c r="J27" i="2"/>
  <c r="H27" i="2"/>
  <c r="J26" i="2"/>
  <c r="H26" i="2"/>
  <c r="J23" i="2"/>
  <c r="I23" i="2"/>
  <c r="G23" i="2"/>
  <c r="J22" i="2"/>
  <c r="H22" i="2"/>
  <c r="H23" i="2" s="1"/>
  <c r="H20" i="2"/>
  <c r="J19" i="2"/>
  <c r="J20" i="2" s="1"/>
  <c r="H19" i="2"/>
  <c r="J18" i="2"/>
  <c r="H18" i="2"/>
  <c r="J15" i="2"/>
  <c r="J14" i="2"/>
  <c r="H14" i="2"/>
  <c r="K13" i="2"/>
  <c r="I13" i="2"/>
  <c r="J13" i="2" s="1"/>
  <c r="G13" i="2"/>
  <c r="H13" i="2" s="1"/>
  <c r="J10" i="2"/>
  <c r="H10" i="2"/>
  <c r="H9" i="2"/>
  <c r="K8" i="2"/>
  <c r="I8" i="2"/>
  <c r="G8" i="2"/>
  <c r="H15" i="2" s="1"/>
  <c r="J7" i="2"/>
  <c r="J8" i="2" s="1"/>
  <c r="H7" i="2"/>
  <c r="H8" i="2" s="1"/>
  <c r="J5" i="2"/>
  <c r="J9" i="2" s="1"/>
  <c r="H5" i="2"/>
  <c r="B3" i="3" l="1"/>
</calcChain>
</file>

<file path=xl/sharedStrings.xml><?xml version="1.0" encoding="utf-8"?>
<sst xmlns="http://schemas.openxmlformats.org/spreadsheetml/2006/main" count="82" uniqueCount="45">
  <si>
    <r>
      <rPr>
        <b/>
        <sz val="20"/>
        <rFont val="Calibri"/>
      </rPr>
      <t xml:space="preserve">SFTR Public Data
</t>
    </r>
    <r>
      <rPr>
        <b/>
        <sz val="9"/>
        <color rgb="FF000000"/>
        <rFont val="Calibri"/>
      </rPr>
      <t>for week ending 09 May 2025</t>
    </r>
  </si>
  <si>
    <t>Cash Value (Eur mn)</t>
  </si>
  <si>
    <t>Percentage</t>
  </si>
  <si>
    <t>Number Of Transactions</t>
  </si>
  <si>
    <t>Collateral Market Value (Eur mn)*</t>
  </si>
  <si>
    <t>ALL SFTS</t>
  </si>
  <si>
    <t>Total SFT</t>
  </si>
  <si>
    <t>Total Repos</t>
  </si>
  <si>
    <t>Of which</t>
  </si>
  <si>
    <t>Total repurchase transactions (REPO)</t>
  </si>
  <si>
    <t>Total buy/sell-backs (SBSC)</t>
  </si>
  <si>
    <t>Total securities/commodities lending/ borrowing (SLEB)</t>
  </si>
  <si>
    <t>Total margin lending (MGLD)</t>
  </si>
  <si>
    <t>REPOS</t>
  </si>
  <si>
    <t>Cleared Repos</t>
  </si>
  <si>
    <t>Repurchase transactions (REPO)</t>
  </si>
  <si>
    <t>Buy/sell-backs (SBSC)</t>
  </si>
  <si>
    <t>*Percentages of the total in each type of repo</t>
  </si>
  <si>
    <t>Execution Venue</t>
  </si>
  <si>
    <t>EEA-based Trading Venues</t>
  </si>
  <si>
    <t>Non EEA-based Trading Venues</t>
  </si>
  <si>
    <t>OTC</t>
  </si>
  <si>
    <t>of which</t>
  </si>
  <si>
    <t>OTC registered post trade on a Trading Venue (MIC = XOFF)</t>
  </si>
  <si>
    <t>Pure OTC (MIC = XXXX)</t>
  </si>
  <si>
    <t>Counterparties</t>
  </si>
  <si>
    <t>EEA-EEA counterparties</t>
  </si>
  <si>
    <t>EEA-nonEEA counterparties</t>
  </si>
  <si>
    <t>NonEEA - EEA counterparties</t>
  </si>
  <si>
    <t>NonEEA-nonEEA counterparties</t>
  </si>
  <si>
    <t>New Reported Loan Values</t>
  </si>
  <si>
    <t>Repo</t>
  </si>
  <si>
    <t>SBSC</t>
  </si>
  <si>
    <t>SLEB</t>
  </si>
  <si>
    <t>MGLD</t>
  </si>
  <si>
    <t>New Reported Transaction Numbers</t>
  </si>
  <si>
    <t>EEA MIC</t>
  </si>
  <si>
    <t>nEEA MIC</t>
  </si>
  <si>
    <t>XOFF</t>
  </si>
  <si>
    <t>XXXX</t>
  </si>
  <si>
    <t>Location of Counterparties</t>
  </si>
  <si>
    <t>EEA-EEA</t>
  </si>
  <si>
    <t>EEA-nEEA</t>
  </si>
  <si>
    <t>nEEA-EEA</t>
  </si>
  <si>
    <t>nEEA-nEEA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</si>
</sst>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\ ###\ ###\ ###\ ###\ ##0.00"/>
    <numFmt numFmtId="165" formatCode="#0.0%"/>
  </numFmts>
  <fonts count="5" x14ac:knownFonts="1">
    <font>
      <sz val="11"/>
      <name val="Calibri"/>
    </font>
    <font>
      <b/>
      <sz val="11"/>
      <name val="Calibri"/>
    </font>
    <font>
      <sz val="11"/>
      <color rgb="FFFFFFFF"/>
      <name val="Calibri"/>
    </font>
    <font>
      <b/>
      <sz val="20"/>
      <name val="Calibri"/>
    </font>
    <font>
      <b/>
      <sz val="9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DCE6F1"/>
      </patternFill>
    </fill>
    <fill>
      <patternFill patternType="solid">
        <fgColor rgb="FF366092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/>
    <xf numFmtId="164" fontId="0" fillId="0" borderId="0" xfId="0" applyNumberFormat="1"/>
    <xf numFmtId="164" fontId="1" fillId="2" borderId="0" xfId="0" applyNumberFormat="1" applyFont="1" applyFill="1"/>
    <xf numFmtId="165" fontId="0" fillId="0" borderId="0" xfId="0" applyNumberFormat="1"/>
    <xf numFmtId="165" fontId="1" fillId="2" borderId="0" xfId="0" applyNumberFormat="1" applyFont="1" applyFill="1"/>
    <xf numFmtId="0" fontId="0" fillId="0" borderId="0" xfId="0"/>
    <xf numFmtId="0" fontId="0" fillId="0" borderId="0" xfId="0" applyAlignment="1">
      <alignment horizontal="center" vertical="center" wrapText="1"/>
    </xf>
    <xf numFmtId="164" fontId="0" fillId="0" borderId="0" xfId="0" applyNumberFormat="1"/>
    <xf numFmtId="165" fontId="0" fillId="0" borderId="0" xfId="0" applyNumberFormat="1"/>
    <xf numFmtId="0" fontId="2" fillId="3" borderId="0" xfId="0" applyFont="1" applyFill="1"/>
    <xf numFmtId="164" fontId="2" fillId="3" borderId="0" xfId="0" applyNumberFormat="1" applyFont="1" applyFill="1"/>
    <xf numFmtId="165" fontId="2" fillId="3" borderId="0" xfId="0" applyNumberFormat="1" applyFont="1" applyFill="1"/>
    <xf numFmtId="0" fontId="1" fillId="2" borderId="0" xfId="0" applyFont="1" applyFill="1"/>
    <xf numFmtId="164" fontId="1" fillId="2" borderId="0" xfId="0" applyNumberFormat="1" applyFont="1" applyFill="1"/>
    <xf numFmtId="165" fontId="1" fillId="2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New Reported Loan Values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EU'!$A$2:$A$5</c:f>
              <c:strCache>
                <c:ptCount val="4"/>
                <c:pt idx="0">
                  <c:v>Repo</c:v>
                </c:pt>
                <c:pt idx="1">
                  <c:v>SBSC</c:v>
                </c:pt>
                <c:pt idx="2">
                  <c:v>SLEB</c:v>
                </c:pt>
                <c:pt idx="3">
                  <c:v>MGLD</c:v>
                </c:pt>
              </c:strCache>
            </c:strRef>
          </c:cat>
          <c:val>
            <c:numRef>
              <c:f>'Images - EU'!$B$2:$B$5</c:f>
              <c:numCache>
                <c:formatCode>General</c:formatCode>
                <c:ptCount val="4"/>
                <c:pt idx="0">
                  <c:v>16634.411009520001</c:v>
                </c:pt>
                <c:pt idx="1">
                  <c:v>45701.342986179996</c:v>
                </c:pt>
                <c:pt idx="2">
                  <c:v>42.357570690000003</c:v>
                </c:pt>
                <c:pt idx="3">
                  <c:v>0.13014880000000001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87FF-4E13-AA80-4E121B836D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New Reported Transaction Numbers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EU'!$A$15:$A$18</c:f>
              <c:strCache>
                <c:ptCount val="4"/>
                <c:pt idx="0">
                  <c:v>Repo</c:v>
                </c:pt>
                <c:pt idx="1">
                  <c:v>SBSC</c:v>
                </c:pt>
                <c:pt idx="2">
                  <c:v>SLEB</c:v>
                </c:pt>
                <c:pt idx="3">
                  <c:v>MGLD</c:v>
                </c:pt>
              </c:strCache>
            </c:strRef>
          </c:cat>
          <c:val>
            <c:numRef>
              <c:f>'Images - EU'!$B$15:$B$18</c:f>
              <c:numCache>
                <c:formatCode>General</c:formatCode>
                <c:ptCount val="4"/>
                <c:pt idx="0">
                  <c:v>856</c:v>
                </c:pt>
                <c:pt idx="1">
                  <c:v>3833</c:v>
                </c:pt>
                <c:pt idx="2">
                  <c:v>45</c:v>
                </c:pt>
                <c:pt idx="3">
                  <c:v>142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D1CC-475B-9834-D3E2AF1FB7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Execution Venue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EU'!$A$27:$A$30</c:f>
              <c:strCache>
                <c:ptCount val="4"/>
                <c:pt idx="0">
                  <c:v>EEA MIC</c:v>
                </c:pt>
                <c:pt idx="1">
                  <c:v>nEEA MIC</c:v>
                </c:pt>
                <c:pt idx="2">
                  <c:v>XOFF</c:v>
                </c:pt>
                <c:pt idx="3">
                  <c:v>XXXX</c:v>
                </c:pt>
              </c:strCache>
            </c:strRef>
          </c:cat>
          <c:val>
            <c:numRef>
              <c:f>'Images - EU'!$B$27:$B$30</c:f>
              <c:numCache>
                <c:formatCode>General</c:formatCode>
                <c:ptCount val="4"/>
                <c:pt idx="0">
                  <c:v>7639.9892342599996</c:v>
                </c:pt>
                <c:pt idx="1">
                  <c:v>552.38646114999995</c:v>
                </c:pt>
                <c:pt idx="2">
                  <c:v>51988.19497841</c:v>
                </c:pt>
                <c:pt idx="3">
                  <c:v>2155.183321880002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1B9E-4A30-9795-62586C84A1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Location of Counterparties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EU'!$A$40:$A$43</c:f>
              <c:strCache>
                <c:ptCount val="4"/>
                <c:pt idx="0">
                  <c:v>EEA-EEA</c:v>
                </c:pt>
                <c:pt idx="1">
                  <c:v>EEA-nEEA</c:v>
                </c:pt>
                <c:pt idx="2">
                  <c:v>nEEA-EEA</c:v>
                </c:pt>
                <c:pt idx="3">
                  <c:v>nEEA-nEEA</c:v>
                </c:pt>
              </c:strCache>
            </c:strRef>
          </c:cat>
          <c:val>
            <c:numRef>
              <c:f>'Images - EU'!$B$40:$B$43</c:f>
              <c:numCache>
                <c:formatCode>General</c:formatCode>
                <c:ptCount val="4"/>
                <c:pt idx="0">
                  <c:v>62275.105371769998</c:v>
                </c:pt>
                <c:pt idx="1">
                  <c:v>60.648623929999999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90A9-487E-9C21-D713827EC1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95250</xdr:colOff>
      <xdr:row>1</xdr:row>
      <xdr:rowOff>47625</xdr:rowOff>
    </xdr:from>
    <xdr:to>
      <xdr:col>13</xdr:col>
      <xdr:colOff>323850</xdr:colOff>
      <xdr:row>11</xdr:row>
      <xdr:rowOff>47625</xdr:rowOff>
    </xdr:to>
    <xdr:graphicFrame macro="">
      <xdr:nvGraphicFramePr>
        <xdr:cNvPr id="2" name="New Reported Loan Values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95250</xdr:colOff>
      <xdr:row>14</xdr:row>
      <xdr:rowOff>47625</xdr:rowOff>
    </xdr:from>
    <xdr:to>
      <xdr:col>13</xdr:col>
      <xdr:colOff>323850</xdr:colOff>
      <xdr:row>24</xdr:row>
      <xdr:rowOff>47625</xdr:rowOff>
    </xdr:to>
    <xdr:graphicFrame macro="">
      <xdr:nvGraphicFramePr>
        <xdr:cNvPr id="3" name="New Reported Transaction Numbers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95250</xdr:colOff>
      <xdr:row>26</xdr:row>
      <xdr:rowOff>47625</xdr:rowOff>
    </xdr:from>
    <xdr:to>
      <xdr:col>13</xdr:col>
      <xdr:colOff>323850</xdr:colOff>
      <xdr:row>36</xdr:row>
      <xdr:rowOff>47625</xdr:rowOff>
    </xdr:to>
    <xdr:graphicFrame macro="">
      <xdr:nvGraphicFramePr>
        <xdr:cNvPr id="4" name="Execution Venue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95250</xdr:colOff>
      <xdr:row>39</xdr:row>
      <xdr:rowOff>47625</xdr:rowOff>
    </xdr:from>
    <xdr:to>
      <xdr:col>13</xdr:col>
      <xdr:colOff>323850</xdr:colOff>
      <xdr:row>49</xdr:row>
      <xdr:rowOff>47625</xdr:rowOff>
    </xdr:to>
    <xdr:graphicFrame macro="">
      <xdr:nvGraphicFramePr>
        <xdr:cNvPr id="5" name="Location of Counterparties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9"/>
  <sheetViews>
    <sheetView tabSelected="1" workbookViewId="0">
      <selection sqref="A1:E1"/>
    </sheetView>
  </sheetViews>
  <sheetFormatPr defaultRowHeight="14.5" x14ac:dyDescent="0.35"/>
  <cols>
    <col min="2" max="2" width="9.1796875" customWidth="1"/>
    <col min="3" max="5" width="2" customWidth="1"/>
    <col min="6" max="6" width="53.453125" customWidth="1"/>
    <col min="7" max="7" width="19.453125" style="2" customWidth="1"/>
    <col min="8" max="8" width="11.453125" style="4" customWidth="1"/>
    <col min="9" max="9" width="23.1796875" customWidth="1"/>
    <col min="10" max="10" width="11.453125" style="4" customWidth="1"/>
    <col min="11" max="11" width="32" style="2" customWidth="1"/>
  </cols>
  <sheetData>
    <row r="1" spans="1:11" ht="80" customHeight="1" x14ac:dyDescent="0.35">
      <c r="A1" s="6"/>
      <c r="B1" s="6"/>
      <c r="C1" s="6"/>
      <c r="D1" s="6"/>
      <c r="E1" s="6"/>
      <c r="F1" s="7" t="s">
        <v>0</v>
      </c>
      <c r="G1" s="8"/>
      <c r="H1" s="9"/>
      <c r="I1" s="6"/>
      <c r="J1" s="9"/>
      <c r="K1" s="8"/>
    </row>
    <row r="2" spans="1:11" x14ac:dyDescent="0.35">
      <c r="G2" s="3" t="s">
        <v>1</v>
      </c>
      <c r="H2" s="5" t="s">
        <v>2</v>
      </c>
      <c r="I2" s="1" t="s">
        <v>3</v>
      </c>
      <c r="J2" s="5" t="s">
        <v>2</v>
      </c>
      <c r="K2" s="3" t="s">
        <v>4</v>
      </c>
    </row>
    <row r="3" spans="1:11" x14ac:dyDescent="0.35">
      <c r="B3" s="10" t="s">
        <v>5</v>
      </c>
      <c r="C3" s="10"/>
      <c r="D3" s="10"/>
      <c r="E3" s="10"/>
      <c r="F3" s="10"/>
      <c r="G3" s="11"/>
      <c r="H3" s="12"/>
      <c r="I3" s="10"/>
      <c r="J3" s="12"/>
      <c r="K3" s="11"/>
    </row>
    <row r="4" spans="1:11" x14ac:dyDescent="0.35">
      <c r="B4" s="1"/>
      <c r="C4" s="1"/>
      <c r="D4" s="13" t="s">
        <v>6</v>
      </c>
      <c r="E4" s="13"/>
      <c r="F4" s="13"/>
      <c r="G4" s="3">
        <v>62378.241715190001</v>
      </c>
      <c r="H4" s="5"/>
      <c r="I4" s="1">
        <v>4876</v>
      </c>
      <c r="J4" s="5"/>
      <c r="K4" s="3">
        <v>57330.84860528</v>
      </c>
    </row>
    <row r="5" spans="1:11" x14ac:dyDescent="0.35">
      <c r="E5" s="6" t="s">
        <v>7</v>
      </c>
      <c r="F5" s="6"/>
      <c r="G5" s="2">
        <v>62335.753995699997</v>
      </c>
      <c r="H5" s="4">
        <f>G5/G4</f>
        <v>0.99931886955576599</v>
      </c>
      <c r="I5">
        <v>4689</v>
      </c>
      <c r="J5" s="4">
        <f>I5/I4</f>
        <v>0.96164889253486463</v>
      </c>
      <c r="K5" s="2">
        <v>57322.568948319997</v>
      </c>
    </row>
    <row r="6" spans="1:11" x14ac:dyDescent="0.35">
      <c r="F6" t="s">
        <v>8</v>
      </c>
    </row>
    <row r="7" spans="1:11" x14ac:dyDescent="0.35">
      <c r="F7" t="s">
        <v>9</v>
      </c>
      <c r="G7" s="2">
        <v>16634.411009520001</v>
      </c>
      <c r="H7" s="4">
        <f>G7/G5</f>
        <v>0.26685184574277332</v>
      </c>
      <c r="I7">
        <v>856</v>
      </c>
      <c r="J7" s="4">
        <f>I7/I5</f>
        <v>0.18255491576029004</v>
      </c>
      <c r="K7" s="2">
        <v>13429.048542250001</v>
      </c>
    </row>
    <row r="8" spans="1:11" x14ac:dyDescent="0.35">
      <c r="F8" t="s">
        <v>10</v>
      </c>
      <c r="G8" s="2">
        <f>G5-G7</f>
        <v>45701.342986179996</v>
      </c>
      <c r="H8" s="4">
        <f>1-H7</f>
        <v>0.73314815425722668</v>
      </c>
      <c r="I8">
        <f>I5-I7</f>
        <v>3833</v>
      </c>
      <c r="J8" s="4">
        <f>1-J7</f>
        <v>0.81744508423970996</v>
      </c>
      <c r="K8" s="2">
        <f>K5-K7</f>
        <v>43893.520406069998</v>
      </c>
    </row>
    <row r="9" spans="1:11" x14ac:dyDescent="0.35">
      <c r="E9" s="6" t="s">
        <v>11</v>
      </c>
      <c r="F9" s="6"/>
      <c r="G9" s="2">
        <v>42.357570690000003</v>
      </c>
      <c r="H9" s="4">
        <f>1-H5-H10</f>
        <v>6.7904399876165969E-4</v>
      </c>
      <c r="I9">
        <v>45</v>
      </c>
      <c r="J9" s="4">
        <f>1-J5-J10</f>
        <v>9.2288761279737605E-3</v>
      </c>
      <c r="K9" s="2">
        <v>7.8503526399999997</v>
      </c>
    </row>
    <row r="10" spans="1:11" x14ac:dyDescent="0.35">
      <c r="E10" s="6" t="s">
        <v>12</v>
      </c>
      <c r="F10" s="6"/>
      <c r="G10" s="2">
        <v>0.13014880000000001</v>
      </c>
      <c r="H10" s="4">
        <f>G10/G4</f>
        <v>2.0864454723530127E-6</v>
      </c>
      <c r="I10">
        <v>142</v>
      </c>
      <c r="J10" s="4">
        <f>I10/I4</f>
        <v>2.912223133716161E-2</v>
      </c>
      <c r="K10" s="2">
        <v>0.42930432000000002</v>
      </c>
    </row>
    <row r="12" spans="1:11" x14ac:dyDescent="0.35">
      <c r="B12" s="10" t="s">
        <v>13</v>
      </c>
      <c r="C12" s="10"/>
      <c r="D12" s="10"/>
      <c r="E12" s="10"/>
      <c r="F12" s="10"/>
      <c r="G12" s="11"/>
      <c r="H12" s="12"/>
      <c r="I12" s="10"/>
      <c r="J12" s="12"/>
      <c r="K12" s="11"/>
    </row>
    <row r="13" spans="1:11" x14ac:dyDescent="0.35">
      <c r="B13" s="1"/>
      <c r="C13" s="1"/>
      <c r="D13" s="13" t="s">
        <v>14</v>
      </c>
      <c r="E13" s="13"/>
      <c r="F13" s="13"/>
      <c r="G13" s="3">
        <f>G14+G15</f>
        <v>3479.4811098499999</v>
      </c>
      <c r="H13" s="5">
        <f>G13/G5</f>
        <v>5.5818384904592941E-2</v>
      </c>
      <c r="I13" s="1">
        <f>I14+I15</f>
        <v>274</v>
      </c>
      <c r="J13" s="5">
        <f>I13/I5</f>
        <v>5.8434634250373214E-2</v>
      </c>
      <c r="K13" s="3">
        <f>K14+K15</f>
        <v>564.23216768999998</v>
      </c>
    </row>
    <row r="14" spans="1:11" x14ac:dyDescent="0.35">
      <c r="E14" s="6" t="s">
        <v>15</v>
      </c>
      <c r="F14" s="6"/>
      <c r="G14" s="2">
        <v>3479.4811098499999</v>
      </c>
      <c r="H14" s="4">
        <f>G14/G7</f>
        <v>0.20917368867816638</v>
      </c>
      <c r="I14">
        <v>274</v>
      </c>
      <c r="J14" s="4">
        <f>I14/I7</f>
        <v>0.32009345794392524</v>
      </c>
      <c r="K14" s="2">
        <v>564.23216768999998</v>
      </c>
    </row>
    <row r="15" spans="1:11" x14ac:dyDescent="0.35">
      <c r="E15" s="6" t="s">
        <v>16</v>
      </c>
      <c r="F15" s="6"/>
      <c r="G15" s="2">
        <v>0</v>
      </c>
      <c r="H15" s="4">
        <f>G15/G8</f>
        <v>0</v>
      </c>
      <c r="I15">
        <v>0</v>
      </c>
      <c r="J15" s="4">
        <f>I15/I8</f>
        <v>0</v>
      </c>
      <c r="K15" s="2">
        <v>0</v>
      </c>
    </row>
    <row r="16" spans="1:11" x14ac:dyDescent="0.35">
      <c r="E16" s="6" t="s">
        <v>17</v>
      </c>
      <c r="F16" s="6"/>
      <c r="G16" s="8"/>
      <c r="H16" s="9"/>
      <c r="I16" s="6"/>
      <c r="J16" s="9"/>
      <c r="K16" s="8"/>
    </row>
    <row r="17" spans="2:11" x14ac:dyDescent="0.35">
      <c r="B17" s="1"/>
      <c r="C17" s="1"/>
      <c r="D17" s="13" t="s">
        <v>18</v>
      </c>
      <c r="E17" s="13"/>
      <c r="F17" s="13"/>
      <c r="G17" s="14"/>
      <c r="H17" s="15"/>
      <c r="I17" s="13"/>
      <c r="J17" s="15"/>
      <c r="K17" s="14"/>
    </row>
    <row r="18" spans="2:11" x14ac:dyDescent="0.35">
      <c r="E18" s="6" t="s">
        <v>19</v>
      </c>
      <c r="F18" s="6"/>
      <c r="G18" s="2">
        <v>7639.9892342599996</v>
      </c>
      <c r="H18" s="4">
        <f>G18/G5</f>
        <v>0.12256191261899256</v>
      </c>
      <c r="I18">
        <v>316</v>
      </c>
      <c r="J18" s="4">
        <f>I18/I5</f>
        <v>6.7391767967583713E-2</v>
      </c>
      <c r="K18" s="2">
        <v>4725.6924491700001</v>
      </c>
    </row>
    <row r="19" spans="2:11" x14ac:dyDescent="0.35">
      <c r="E19" s="6" t="s">
        <v>20</v>
      </c>
      <c r="F19" s="6"/>
      <c r="G19" s="2">
        <v>552.38646114999995</v>
      </c>
      <c r="H19" s="4">
        <f>G19/G5</f>
        <v>8.8614707570250015E-3</v>
      </c>
      <c r="I19">
        <v>11</v>
      </c>
      <c r="J19" s="4">
        <f>I19/I5</f>
        <v>2.3459159735551289E-3</v>
      </c>
      <c r="K19" s="2">
        <v>259.12447752999998</v>
      </c>
    </row>
    <row r="20" spans="2:11" x14ac:dyDescent="0.35">
      <c r="E20" s="6" t="s">
        <v>21</v>
      </c>
      <c r="F20" s="6"/>
      <c r="G20" s="2">
        <v>54143.378300290002</v>
      </c>
      <c r="H20" s="4">
        <f>1-H18-H19</f>
        <v>0.86857661662398244</v>
      </c>
      <c r="I20">
        <v>4362</v>
      </c>
      <c r="J20" s="4">
        <f>1-J18-J19</f>
        <v>0.93026231605886112</v>
      </c>
      <c r="K20" s="2">
        <v>52337.752021619999</v>
      </c>
    </row>
    <row r="21" spans="2:11" x14ac:dyDescent="0.35">
      <c r="F21" t="s">
        <v>22</v>
      </c>
    </row>
    <row r="22" spans="2:11" x14ac:dyDescent="0.35">
      <c r="F22" t="s">
        <v>23</v>
      </c>
      <c r="G22" s="2">
        <v>51988.19497841</v>
      </c>
      <c r="H22" s="4">
        <f>G22/G20</f>
        <v>0.96019488643787754</v>
      </c>
      <c r="I22">
        <v>4276</v>
      </c>
      <c r="J22" s="4">
        <f>I22/I20</f>
        <v>0.98028427326914258</v>
      </c>
      <c r="K22" s="2">
        <v>51725.753546430002</v>
      </c>
    </row>
    <row r="23" spans="2:11" x14ac:dyDescent="0.35">
      <c r="F23" t="s">
        <v>24</v>
      </c>
      <c r="G23" s="2">
        <f>G20-G22</f>
        <v>2155.183321880002</v>
      </c>
      <c r="H23" s="4">
        <f>1-H22</f>
        <v>3.9805113562122463E-2</v>
      </c>
      <c r="I23">
        <f>I20-I22</f>
        <v>86</v>
      </c>
      <c r="J23" s="4">
        <f>1-J22</f>
        <v>1.9715726730857419E-2</v>
      </c>
    </row>
    <row r="25" spans="2:11" x14ac:dyDescent="0.35">
      <c r="B25" s="1"/>
      <c r="C25" s="1"/>
      <c r="D25" s="13" t="s">
        <v>25</v>
      </c>
      <c r="E25" s="13"/>
      <c r="F25" s="13"/>
      <c r="G25" s="14"/>
      <c r="H25" s="15"/>
      <c r="I25" s="13"/>
      <c r="J25" s="15"/>
      <c r="K25" s="14"/>
    </row>
    <row r="26" spans="2:11" x14ac:dyDescent="0.35">
      <c r="E26" s="6" t="s">
        <v>26</v>
      </c>
      <c r="F26" s="6"/>
      <c r="G26" s="2">
        <v>62275.105371769998</v>
      </c>
      <c r="H26" s="4">
        <f>G26/G5</f>
        <v>0.99902706520668405</v>
      </c>
      <c r="I26">
        <v>4684</v>
      </c>
      <c r="J26" s="4">
        <f>I26/I5</f>
        <v>0.99893367455747495</v>
      </c>
      <c r="K26" s="2">
        <v>57261.909777419998</v>
      </c>
    </row>
    <row r="27" spans="2:11" x14ac:dyDescent="0.35">
      <c r="E27" s="6" t="s">
        <v>27</v>
      </c>
      <c r="F27" s="6"/>
      <c r="G27" s="2">
        <v>60.648623929999999</v>
      </c>
      <c r="H27" s="4">
        <f>G27/G5</f>
        <v>9.7293479331594544E-4</v>
      </c>
      <c r="I27">
        <v>5</v>
      </c>
      <c r="J27" s="4">
        <f>I27/I5</f>
        <v>1.0663254425250586E-3</v>
      </c>
      <c r="K27" s="2">
        <v>60.659170899999999</v>
      </c>
    </row>
    <row r="28" spans="2:11" x14ac:dyDescent="0.35">
      <c r="E28" s="6" t="s">
        <v>28</v>
      </c>
      <c r="F28" s="6"/>
      <c r="G28" s="2">
        <v>0</v>
      </c>
      <c r="H28" s="4">
        <f>G28/G5</f>
        <v>0</v>
      </c>
      <c r="I28">
        <v>0</v>
      </c>
      <c r="J28" s="4">
        <f>I28/I5</f>
        <v>0</v>
      </c>
      <c r="K28" s="2">
        <v>0</v>
      </c>
    </row>
    <row r="29" spans="2:11" x14ac:dyDescent="0.35">
      <c r="E29" s="6" t="s">
        <v>29</v>
      </c>
      <c r="F29" s="6"/>
      <c r="G29" s="2">
        <v>0</v>
      </c>
      <c r="H29" s="4">
        <f>G29/G5</f>
        <v>0</v>
      </c>
      <c r="I29">
        <v>0</v>
      </c>
      <c r="J29" s="4">
        <f>I29/I5</f>
        <v>0</v>
      </c>
      <c r="K29" s="2">
        <v>0</v>
      </c>
    </row>
  </sheetData>
  <mergeCells count="21">
    <mergeCell ref="E29:F29"/>
    <mergeCell ref="E20:F20"/>
    <mergeCell ref="D25:K25"/>
    <mergeCell ref="E26:F26"/>
    <mergeCell ref="E27:F27"/>
    <mergeCell ref="E28:F28"/>
    <mergeCell ref="E15:F15"/>
    <mergeCell ref="E16:K16"/>
    <mergeCell ref="D17:K17"/>
    <mergeCell ref="E18:F18"/>
    <mergeCell ref="E19:F19"/>
    <mergeCell ref="E9:F9"/>
    <mergeCell ref="E10:F10"/>
    <mergeCell ref="B12:K12"/>
    <mergeCell ref="D13:F13"/>
    <mergeCell ref="E14:F14"/>
    <mergeCell ref="A1:E1"/>
    <mergeCell ref="F1:K1"/>
    <mergeCell ref="B3:K3"/>
    <mergeCell ref="D4:F4"/>
    <mergeCell ref="E5:F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9"/>
  <sheetViews>
    <sheetView workbookViewId="0"/>
  </sheetViews>
  <sheetFormatPr defaultRowHeight="14.5" x14ac:dyDescent="0.35"/>
  <cols>
    <col min="2" max="2" width="9.1796875" customWidth="1"/>
    <col min="3" max="5" width="2" customWidth="1"/>
    <col min="6" max="6" width="53.453125" customWidth="1"/>
    <col min="7" max="7" width="19.453125" style="2" customWidth="1"/>
    <col min="8" max="8" width="11.453125" style="4" customWidth="1"/>
    <col min="9" max="9" width="23.1796875" customWidth="1"/>
    <col min="10" max="10" width="11.453125" style="4" customWidth="1"/>
    <col min="11" max="11" width="32" style="2" customWidth="1"/>
  </cols>
  <sheetData>
    <row r="1" spans="1:11" ht="80" customHeight="1" x14ac:dyDescent="0.35">
      <c r="A1" s="6"/>
      <c r="B1" s="6"/>
      <c r="C1" s="6"/>
      <c r="D1" s="6"/>
      <c r="E1" s="6"/>
      <c r="F1" s="7" t="s">
        <v>0</v>
      </c>
      <c r="G1" s="8"/>
      <c r="H1" s="9"/>
      <c r="I1" s="6"/>
      <c r="J1" s="9"/>
      <c r="K1" s="8"/>
    </row>
    <row r="2" spans="1:11" x14ac:dyDescent="0.35">
      <c r="G2" s="3" t="s">
        <v>1</v>
      </c>
      <c r="H2" s="5" t="s">
        <v>2</v>
      </c>
      <c r="I2" s="1" t="s">
        <v>3</v>
      </c>
      <c r="J2" s="5" t="s">
        <v>2</v>
      </c>
      <c r="K2" s="3" t="s">
        <v>4</v>
      </c>
    </row>
    <row r="3" spans="1:11" x14ac:dyDescent="0.35">
      <c r="B3" s="10" t="s">
        <v>5</v>
      </c>
      <c r="C3" s="10"/>
      <c r="D3" s="10"/>
      <c r="E3" s="10"/>
      <c r="F3" s="10"/>
      <c r="G3" s="11"/>
      <c r="H3" s="12"/>
      <c r="I3" s="10"/>
      <c r="J3" s="12"/>
      <c r="K3" s="11"/>
    </row>
    <row r="4" spans="1:11" x14ac:dyDescent="0.35">
      <c r="B4" s="1"/>
      <c r="C4" s="1"/>
      <c r="D4" s="13" t="s">
        <v>6</v>
      </c>
      <c r="E4" s="13"/>
      <c r="F4" s="13"/>
      <c r="G4" s="3">
        <v>50168.410514449999</v>
      </c>
      <c r="H4" s="5"/>
      <c r="I4" s="1">
        <v>6094</v>
      </c>
      <c r="J4" s="5"/>
      <c r="K4" s="3">
        <v>66795.905814369995</v>
      </c>
    </row>
    <row r="5" spans="1:11" x14ac:dyDescent="0.35">
      <c r="E5" s="6" t="s">
        <v>7</v>
      </c>
      <c r="F5" s="6"/>
      <c r="G5" s="2">
        <v>49336.436206960003</v>
      </c>
      <c r="H5" s="4">
        <f>G5/G4</f>
        <v>0.98341637100002677</v>
      </c>
      <c r="I5">
        <v>3924</v>
      </c>
      <c r="J5" s="4">
        <f>I5/I4</f>
        <v>0.64391204463406626</v>
      </c>
      <c r="K5" s="2">
        <v>44883.00474959</v>
      </c>
    </row>
    <row r="6" spans="1:11" x14ac:dyDescent="0.35">
      <c r="F6" t="s">
        <v>8</v>
      </c>
    </row>
    <row r="7" spans="1:11" x14ac:dyDescent="0.35">
      <c r="F7" t="s">
        <v>9</v>
      </c>
      <c r="G7" s="2">
        <v>27402.97701042</v>
      </c>
      <c r="H7" s="4">
        <f>G7/G5</f>
        <v>0.55543081578628895</v>
      </c>
      <c r="I7">
        <v>2167</v>
      </c>
      <c r="J7" s="4">
        <f>I7/I5</f>
        <v>0.55224260958205917</v>
      </c>
      <c r="K7" s="2">
        <v>23728.282873690001</v>
      </c>
    </row>
    <row r="8" spans="1:11" x14ac:dyDescent="0.35">
      <c r="F8" t="s">
        <v>10</v>
      </c>
      <c r="G8" s="2">
        <f>G5-G7</f>
        <v>21933.459196540003</v>
      </c>
      <c r="H8" s="4">
        <f>1-H7</f>
        <v>0.44456918421371105</v>
      </c>
      <c r="I8">
        <f>I5-I7</f>
        <v>1757</v>
      </c>
      <c r="J8" s="4">
        <f>1-J7</f>
        <v>0.44775739041794083</v>
      </c>
      <c r="K8" s="2">
        <f>K5-K7</f>
        <v>21154.721875899999</v>
      </c>
    </row>
    <row r="9" spans="1:11" x14ac:dyDescent="0.35">
      <c r="E9" s="6" t="s">
        <v>11</v>
      </c>
      <c r="F9" s="6"/>
      <c r="G9" s="2">
        <v>736.45343746000003</v>
      </c>
      <c r="H9" s="4">
        <f>1-H5-H10</f>
        <v>1.467962468629287E-2</v>
      </c>
      <c r="I9">
        <v>858</v>
      </c>
      <c r="J9" s="4">
        <f>1-J5-J10</f>
        <v>0.14079422382671483</v>
      </c>
      <c r="K9" s="2">
        <v>192.82631214</v>
      </c>
    </row>
    <row r="10" spans="1:11" x14ac:dyDescent="0.35">
      <c r="E10" s="6" t="s">
        <v>12</v>
      </c>
      <c r="F10" s="6"/>
      <c r="G10" s="2">
        <v>95.520870029999998</v>
      </c>
      <c r="H10" s="4">
        <f>G10/G4</f>
        <v>1.9040043136803614E-3</v>
      </c>
      <c r="I10">
        <v>1312</v>
      </c>
      <c r="J10" s="4">
        <f>I10/I4</f>
        <v>0.21529373153921891</v>
      </c>
      <c r="K10" s="2">
        <v>21720.074752640001</v>
      </c>
    </row>
    <row r="12" spans="1:11" x14ac:dyDescent="0.35">
      <c r="B12" s="10" t="s">
        <v>13</v>
      </c>
      <c r="C12" s="10"/>
      <c r="D12" s="10"/>
      <c r="E12" s="10"/>
      <c r="F12" s="10"/>
      <c r="G12" s="11"/>
      <c r="H12" s="12"/>
      <c r="I12" s="10"/>
      <c r="J12" s="12"/>
      <c r="K12" s="11"/>
    </row>
    <row r="13" spans="1:11" x14ac:dyDescent="0.35">
      <c r="B13" s="1"/>
      <c r="C13" s="1"/>
      <c r="D13" s="13" t="s">
        <v>14</v>
      </c>
      <c r="E13" s="13"/>
      <c r="F13" s="13"/>
      <c r="G13" s="3">
        <f>G14+G15</f>
        <v>2561.84900659</v>
      </c>
      <c r="H13" s="5">
        <f>G13/G5</f>
        <v>5.1926105806332931E-2</v>
      </c>
      <c r="I13" s="1">
        <f>I14+I15</f>
        <v>234</v>
      </c>
      <c r="J13" s="5">
        <f>I13/I5</f>
        <v>5.9633027522935783E-2</v>
      </c>
      <c r="K13" s="3">
        <f>K14+K15</f>
        <v>2565.3881608900001</v>
      </c>
    </row>
    <row r="14" spans="1:11" x14ac:dyDescent="0.35">
      <c r="E14" s="6" t="s">
        <v>15</v>
      </c>
      <c r="F14" s="6"/>
      <c r="G14" s="2">
        <v>2561.84900659</v>
      </c>
      <c r="H14" s="4">
        <f>G14/G7</f>
        <v>9.3487981456024119E-2</v>
      </c>
      <c r="I14">
        <v>228</v>
      </c>
      <c r="J14" s="4">
        <f>I14/I7</f>
        <v>0.10521458237194278</v>
      </c>
      <c r="K14" s="2">
        <v>2565.3881608900001</v>
      </c>
    </row>
    <row r="15" spans="1:11" x14ac:dyDescent="0.35">
      <c r="E15" s="6" t="s">
        <v>16</v>
      </c>
      <c r="F15" s="6"/>
      <c r="G15" s="2">
        <v>0</v>
      </c>
      <c r="H15" s="4">
        <f>G15/G8</f>
        <v>0</v>
      </c>
      <c r="I15">
        <v>6</v>
      </c>
      <c r="J15" s="4">
        <f>I15/I8</f>
        <v>3.4149117814456461E-3</v>
      </c>
      <c r="K15" s="2">
        <v>0</v>
      </c>
    </row>
    <row r="16" spans="1:11" x14ac:dyDescent="0.35">
      <c r="E16" s="6" t="s">
        <v>17</v>
      </c>
      <c r="F16" s="6"/>
      <c r="G16" s="8"/>
      <c r="H16" s="9"/>
      <c r="I16" s="6"/>
      <c r="J16" s="9"/>
      <c r="K16" s="8"/>
    </row>
    <row r="17" spans="2:11" x14ac:dyDescent="0.35">
      <c r="B17" s="1"/>
      <c r="C17" s="1"/>
      <c r="D17" s="13" t="s">
        <v>18</v>
      </c>
      <c r="E17" s="13"/>
      <c r="F17" s="13"/>
      <c r="G17" s="14"/>
      <c r="H17" s="15"/>
      <c r="I17" s="13"/>
      <c r="J17" s="15"/>
      <c r="K17" s="14"/>
    </row>
    <row r="18" spans="2:11" x14ac:dyDescent="0.35">
      <c r="E18" s="6" t="s">
        <v>19</v>
      </c>
      <c r="F18" s="6"/>
      <c r="G18" s="2">
        <v>3776.2200981199999</v>
      </c>
      <c r="H18" s="4">
        <f>G18/G5</f>
        <v>7.6540187910599022E-2</v>
      </c>
      <c r="I18">
        <v>199</v>
      </c>
      <c r="J18" s="4">
        <f>I18/I5</f>
        <v>5.0713557594291539E-2</v>
      </c>
      <c r="K18" s="2">
        <v>3275.2567972299998</v>
      </c>
    </row>
    <row r="19" spans="2:11" x14ac:dyDescent="0.35">
      <c r="E19" s="6" t="s">
        <v>20</v>
      </c>
      <c r="F19" s="6"/>
      <c r="G19" s="2">
        <v>2289.7055812600001</v>
      </c>
      <c r="H19" s="4">
        <f>G19/G5</f>
        <v>4.6410031962077269E-2</v>
      </c>
      <c r="I19">
        <v>35</v>
      </c>
      <c r="J19" s="4">
        <f>I19/I5</f>
        <v>8.9194699286442407E-3</v>
      </c>
      <c r="K19" s="2">
        <v>629.97703677000004</v>
      </c>
    </row>
    <row r="20" spans="2:11" x14ac:dyDescent="0.35">
      <c r="E20" s="6" t="s">
        <v>21</v>
      </c>
      <c r="F20" s="6"/>
      <c r="G20" s="2">
        <v>43270.510527580002</v>
      </c>
      <c r="H20" s="4">
        <f>1-H18-H19</f>
        <v>0.87704978012732371</v>
      </c>
      <c r="I20">
        <v>3653</v>
      </c>
      <c r="J20" s="4">
        <f>1-J18-J19</f>
        <v>0.94036697247706424</v>
      </c>
      <c r="K20" s="2">
        <v>40971.616097960003</v>
      </c>
    </row>
    <row r="21" spans="2:11" x14ac:dyDescent="0.35">
      <c r="F21" t="s">
        <v>22</v>
      </c>
    </row>
    <row r="22" spans="2:11" x14ac:dyDescent="0.35">
      <c r="F22" t="s">
        <v>23</v>
      </c>
      <c r="G22" s="2">
        <v>41943.693794960003</v>
      </c>
      <c r="H22" s="4">
        <f>G22/G20</f>
        <v>0.9693366979857031</v>
      </c>
      <c r="I22">
        <v>3150</v>
      </c>
      <c r="J22" s="4">
        <f>I22/I20</f>
        <v>0.86230495483164527</v>
      </c>
      <c r="K22" s="2">
        <v>40208.766290259999</v>
      </c>
    </row>
    <row r="23" spans="2:11" x14ac:dyDescent="0.35">
      <c r="F23" t="s">
        <v>24</v>
      </c>
      <c r="G23" s="2">
        <f>G20-G22</f>
        <v>1326.8167326199982</v>
      </c>
      <c r="H23" s="4">
        <f>1-H22</f>
        <v>3.06633020142969E-2</v>
      </c>
      <c r="I23">
        <f>I20-I22</f>
        <v>503</v>
      </c>
      <c r="J23" s="4">
        <f>1-J22</f>
        <v>0.13769504516835473</v>
      </c>
    </row>
    <row r="25" spans="2:11" x14ac:dyDescent="0.35">
      <c r="B25" s="1"/>
      <c r="C25" s="1"/>
      <c r="D25" s="13" t="s">
        <v>25</v>
      </c>
      <c r="E25" s="13"/>
      <c r="F25" s="13"/>
      <c r="G25" s="14"/>
      <c r="H25" s="15"/>
      <c r="I25" s="13"/>
      <c r="J25" s="15"/>
      <c r="K25" s="14"/>
    </row>
    <row r="26" spans="2:11" x14ac:dyDescent="0.35">
      <c r="E26" s="6" t="s">
        <v>26</v>
      </c>
      <c r="F26" s="6"/>
      <c r="G26" s="2">
        <v>49291.354158380003</v>
      </c>
      <c r="H26" s="4">
        <f>G26/G5</f>
        <v>0.99908623216336734</v>
      </c>
      <c r="I26">
        <v>3892</v>
      </c>
      <c r="J26" s="4">
        <f>I26/I5</f>
        <v>0.99184505606523954</v>
      </c>
      <c r="K26" s="2">
        <v>44836.191959429998</v>
      </c>
    </row>
    <row r="27" spans="2:11" x14ac:dyDescent="0.35">
      <c r="E27" s="6" t="s">
        <v>27</v>
      </c>
      <c r="F27" s="6"/>
      <c r="G27" s="2">
        <v>45.082048579999999</v>
      </c>
      <c r="H27" s="4">
        <f>G27/G5</f>
        <v>9.1376783663267862E-4</v>
      </c>
      <c r="I27">
        <v>23</v>
      </c>
      <c r="J27" s="4">
        <f>I27/I5</f>
        <v>5.861365953109072E-3</v>
      </c>
      <c r="K27" s="2">
        <v>46.812790159999999</v>
      </c>
    </row>
    <row r="28" spans="2:11" x14ac:dyDescent="0.35">
      <c r="E28" s="6" t="s">
        <v>28</v>
      </c>
      <c r="F28" s="6"/>
      <c r="G28" s="2">
        <v>0</v>
      </c>
      <c r="H28" s="4">
        <f>G28/G5</f>
        <v>0</v>
      </c>
      <c r="I28">
        <v>0</v>
      </c>
      <c r="J28" s="4">
        <f>I28/I5</f>
        <v>0</v>
      </c>
      <c r="K28" s="2">
        <v>0</v>
      </c>
    </row>
    <row r="29" spans="2:11" x14ac:dyDescent="0.35">
      <c r="E29" s="6" t="s">
        <v>29</v>
      </c>
      <c r="F29" s="6"/>
      <c r="G29" s="2">
        <v>0</v>
      </c>
      <c r="H29" s="4">
        <f>G29/G5</f>
        <v>0</v>
      </c>
      <c r="I29">
        <v>0</v>
      </c>
      <c r="J29" s="4">
        <f>I29/I5</f>
        <v>0</v>
      </c>
      <c r="K29" s="2">
        <v>0</v>
      </c>
    </row>
  </sheetData>
  <mergeCells count="21">
    <mergeCell ref="E29:F29"/>
    <mergeCell ref="E20:F20"/>
    <mergeCell ref="D25:K25"/>
    <mergeCell ref="E26:F26"/>
    <mergeCell ref="E27:F27"/>
    <mergeCell ref="E28:F28"/>
    <mergeCell ref="E15:F15"/>
    <mergeCell ref="E16:K16"/>
    <mergeCell ref="D17:K17"/>
    <mergeCell ref="E18:F18"/>
    <mergeCell ref="E19:F19"/>
    <mergeCell ref="E9:F9"/>
    <mergeCell ref="E10:F10"/>
    <mergeCell ref="B12:K12"/>
    <mergeCell ref="D13:F13"/>
    <mergeCell ref="E14:F14"/>
    <mergeCell ref="A1:E1"/>
    <mergeCell ref="F1:K1"/>
    <mergeCell ref="B3:K3"/>
    <mergeCell ref="D4:F4"/>
    <mergeCell ref="E5:F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43"/>
  <sheetViews>
    <sheetView workbookViewId="0"/>
  </sheetViews>
  <sheetFormatPr defaultRowHeight="30" customHeight="1" x14ac:dyDescent="0.35"/>
  <sheetData>
    <row r="1" spans="1:2" x14ac:dyDescent="0.35">
      <c r="A1" t="s">
        <v>30</v>
      </c>
    </row>
    <row r="2" spans="1:2" x14ac:dyDescent="0.35">
      <c r="A2" t="s">
        <v>31</v>
      </c>
      <c r="B2">
        <f>'NEWT - EU'!$G$7</f>
        <v>16634.411009520001</v>
      </c>
    </row>
    <row r="3" spans="1:2" x14ac:dyDescent="0.35">
      <c r="A3" t="s">
        <v>32</v>
      </c>
      <c r="B3">
        <f>'NEWT - EU'!$G$8</f>
        <v>45701.342986179996</v>
      </c>
    </row>
    <row r="4" spans="1:2" x14ac:dyDescent="0.35">
      <c r="A4" t="s">
        <v>33</v>
      </c>
      <c r="B4">
        <f>'NEWT - EU'!$G$9</f>
        <v>42.357570690000003</v>
      </c>
    </row>
    <row r="5" spans="1:2" x14ac:dyDescent="0.35">
      <c r="A5" t="s">
        <v>34</v>
      </c>
      <c r="B5">
        <f>'NEWT - EU'!$G$10</f>
        <v>0.13014880000000001</v>
      </c>
    </row>
    <row r="14" spans="1:2" x14ac:dyDescent="0.35">
      <c r="A14" t="s">
        <v>35</v>
      </c>
    </row>
    <row r="15" spans="1:2" x14ac:dyDescent="0.35">
      <c r="A15" t="s">
        <v>31</v>
      </c>
      <c r="B15">
        <f>'NEWT - EU'!$I$7</f>
        <v>856</v>
      </c>
    </row>
    <row r="16" spans="1:2" x14ac:dyDescent="0.35">
      <c r="A16" t="s">
        <v>32</v>
      </c>
      <c r="B16">
        <f>'NEWT - EU'!$I$8</f>
        <v>3833</v>
      </c>
    </row>
    <row r="17" spans="1:2" x14ac:dyDescent="0.35">
      <c r="A17" t="s">
        <v>33</v>
      </c>
      <c r="B17">
        <f>'NEWT - EU'!$I$9</f>
        <v>45</v>
      </c>
    </row>
    <row r="18" spans="1:2" x14ac:dyDescent="0.35">
      <c r="A18" t="s">
        <v>34</v>
      </c>
      <c r="B18">
        <f>'NEWT - EU'!$I$10</f>
        <v>142</v>
      </c>
    </row>
    <row r="26" spans="1:2" x14ac:dyDescent="0.35">
      <c r="A26" t="s">
        <v>18</v>
      </c>
    </row>
    <row r="27" spans="1:2" x14ac:dyDescent="0.35">
      <c r="A27" t="s">
        <v>36</v>
      </c>
      <c r="B27">
        <f>'NEWT - EU'!$G$18</f>
        <v>7639.9892342599996</v>
      </c>
    </row>
    <row r="28" spans="1:2" x14ac:dyDescent="0.35">
      <c r="A28" t="s">
        <v>37</v>
      </c>
      <c r="B28">
        <f>'NEWT - EU'!$G$19</f>
        <v>552.38646114999995</v>
      </c>
    </row>
    <row r="29" spans="1:2" x14ac:dyDescent="0.35">
      <c r="A29" t="s">
        <v>38</v>
      </c>
      <c r="B29">
        <f>'NEWT - EU'!$G$22</f>
        <v>51988.19497841</v>
      </c>
    </row>
    <row r="30" spans="1:2" x14ac:dyDescent="0.35">
      <c r="A30" t="s">
        <v>39</v>
      </c>
      <c r="B30">
        <f>'NEWT - EU'!$G$23</f>
        <v>2155.183321880002</v>
      </c>
    </row>
    <row r="39" spans="1:2" x14ac:dyDescent="0.35">
      <c r="A39" t="s">
        <v>40</v>
      </c>
    </row>
    <row r="40" spans="1:2" x14ac:dyDescent="0.35">
      <c r="A40" t="s">
        <v>41</v>
      </c>
      <c r="B40">
        <f>'NEWT - EU'!$G$26</f>
        <v>62275.105371769998</v>
      </c>
    </row>
    <row r="41" spans="1:2" x14ac:dyDescent="0.35">
      <c r="A41" t="s">
        <v>42</v>
      </c>
      <c r="B41">
        <f>'NEWT - EU'!$G$27</f>
        <v>60.648623929999999</v>
      </c>
    </row>
    <row r="42" spans="1:2" x14ac:dyDescent="0.35">
      <c r="A42" t="s">
        <v>43</v>
      </c>
      <c r="B42">
        <f>'NEWT - EU'!$G$28</f>
        <v>0</v>
      </c>
    </row>
    <row r="43" spans="1:2" x14ac:dyDescent="0.35">
      <c r="A43" t="s">
        <v>44</v>
      </c>
      <c r="B43">
        <f>'NEWT - EU'!$G$29</f>
        <v>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NEWT - EU</vt:lpstr>
      <vt:lpstr>Outstanding - EU</vt:lpstr>
      <vt:lpstr>Images - EU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Siobhan Benrejdal</dc:creator>
  <cp:lastModifiedBy>Siobhan Benrejdal</cp:lastModifiedBy>
  <dcterms:created xsi:type="dcterms:W3CDTF">2025-05-13T09:03:18Z</dcterms:created>
  <dcterms:modified xsi:type="dcterms:W3CDTF">2025-05-13T09:03:18Z</dcterms:modified>
</cp:coreProperties>
</file>