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B8253548-E9AE-41C4-8F4D-F6FD3FEFB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K23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J9" i="5" s="1"/>
  <c r="H10" i="5"/>
  <c r="K8" i="5"/>
  <c r="I8" i="5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K23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K8" i="2"/>
  <c r="J8" i="2"/>
  <c r="I8" i="2"/>
  <c r="J15" i="2" s="1"/>
  <c r="H8" i="2"/>
  <c r="G8" i="2"/>
  <c r="H15" i="2" s="1"/>
  <c r="J7" i="2"/>
  <c r="H7" i="2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<sst xmlns="http://schemas.openxmlformats.org/spreadsheetml/2006/main" count="82" uniqueCount="45">
  <si>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10 October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</si>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</sst>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12078340.503193023</c:v>
                </c:pt>
                <c:pt idx="1">
                  <c:v>220883.62146320939</c:v>
                </c:pt>
                <c:pt idx="2">
                  <c:v>579539.18891840999</c:v>
                </c:pt>
                <c:pt idx="3">
                  <c:v>81.360172626999997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5E-4DEB-B323-0963E2D1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350276</c:v>
                </c:pt>
                <c:pt idx="1">
                  <c:v>6639</c:v>
                </c:pt>
                <c:pt idx="2">
                  <c:v>1060360</c:v>
                </c:pt>
                <c:pt idx="3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F2-4739-AE06-2A00BDB4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1176383.341460923</c:v>
                </c:pt>
                <c:pt idx="1">
                  <c:v>4892146.8622650104</c:v>
                </c:pt>
                <c:pt idx="2">
                  <c:v>163791.35029813001</c:v>
                </c:pt>
                <c:pt idx="3">
                  <c:v>6066902.5706321681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41-4332-86A5-A700BB7E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1927138.4625871179</c:v>
                </c:pt>
                <c:pt idx="1">
                  <c:v>10371897.902763912</c:v>
                </c:pt>
                <c:pt idx="2">
                  <c:v>4.2358245999999999</c:v>
                </c:pt>
                <c:pt idx="3">
                  <c:v>183.52348060099999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B7-464D-9EA6-150D9D6D0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12878844.673747268</v>
      </c>
      <c r="H4" s="5"/>
      <c r="I4" s="1">
        <v>1417294</v>
      </c>
      <c r="J4" s="5"/>
      <c r="K4" s="3">
        <v>545146.03122079396</v>
      </c>
    </row>
    <row r="5" spans="1:11" x14ac:dyDescent="0.25">
      <c r="E5" s="6" t="s">
        <v>7</v>
      </c>
      <c r="F5" s="6"/>
      <c r="G5" s="2">
        <v>12299224.124656232</v>
      </c>
      <c r="H5" s="4">
        <f>G5/G4</f>
        <v>0.95499436760251044</v>
      </c>
      <c r="I5">
        <v>356915</v>
      </c>
      <c r="J5" s="4">
        <f>I5/I4</f>
        <v>0.25182848442172195</v>
      </c>
      <c r="K5" s="2">
        <v>256957.540993773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12078340.503193023</v>
      </c>
      <c r="H7" s="4">
        <f>G7/G5</f>
        <v>0.98204084914426393</v>
      </c>
      <c r="I7">
        <v>350276</v>
      </c>
      <c r="J7" s="4">
        <f>I7/I5</f>
        <v>0.98139893251894705</v>
      </c>
      <c r="K7" s="2">
        <v>208188.953591753</v>
      </c>
    </row>
    <row r="8" spans="1:11" x14ac:dyDescent="0.25">
      <c r="F8" t="s">
        <v>10</v>
      </c>
      <c r="G8" s="2">
        <f>G5-G7</f>
        <v>220883.62146320939</v>
      </c>
      <c r="H8" s="4">
        <f>1-H7</f>
        <v>1.7959150855736072E-2</v>
      </c>
      <c r="I8">
        <f>I5-I7</f>
        <v>6639</v>
      </c>
      <c r="J8" s="4">
        <f>1-J7</f>
        <v>1.8601067481052946E-2</v>
      </c>
      <c r="K8" s="2">
        <f>K5-K7</f>
        <v>48768.587402019999</v>
      </c>
    </row>
    <row r="9" spans="1:11" x14ac:dyDescent="0.25">
      <c r="E9" s="6" t="s">
        <v>11</v>
      </c>
      <c r="F9" s="6"/>
      <c r="G9" s="2">
        <v>579539.18891840999</v>
      </c>
      <c r="H9" s="4">
        <f>1-H5-H10</f>
        <v>4.4999315047238968E-2</v>
      </c>
      <c r="I9">
        <v>1060360</v>
      </c>
      <c r="J9" s="4">
        <f>1-J5-J10</f>
        <v>0.74815810974998831</v>
      </c>
      <c r="K9" s="2">
        <v>287269.87535406399</v>
      </c>
    </row>
    <row r="10" spans="1:11" x14ac:dyDescent="0.25">
      <c r="E10" s="6" t="s">
        <v>12</v>
      </c>
      <c r="F10" s="6"/>
      <c r="G10" s="2">
        <v>81.360172626999997</v>
      </c>
      <c r="H10" s="4">
        <f>G10/G4</f>
        <v>6.3173502505894574E-6</v>
      </c>
      <c r="I10">
        <v>19</v>
      </c>
      <c r="J10" s="4">
        <f>I10/I4</f>
        <v>1.3405828289684427E-5</v>
      </c>
      <c r="K10" s="2">
        <v>918.61487295699999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3094120.9034274672</v>
      </c>
      <c r="H13" s="5">
        <f>G13/G5</f>
        <v>0.25157041387876561</v>
      </c>
      <c r="I13" s="1">
        <f>I14+I15</f>
        <v>98332</v>
      </c>
      <c r="J13" s="5">
        <f>I13/I5</f>
        <v>0.27550537242760881</v>
      </c>
      <c r="K13" s="3">
        <f>K14+K15</f>
        <v>46235.179523626997</v>
      </c>
    </row>
    <row r="14" spans="1:11" x14ac:dyDescent="0.25">
      <c r="E14" s="6" t="s">
        <v>15</v>
      </c>
      <c r="F14" s="6"/>
      <c r="G14" s="2">
        <v>3094120.9034274672</v>
      </c>
      <c r="H14" s="4">
        <f>G14/G7</f>
        <v>0.2561710280157698</v>
      </c>
      <c r="I14">
        <v>98332</v>
      </c>
      <c r="J14" s="4">
        <f>I14/I7</f>
        <v>0.28072719798102069</v>
      </c>
      <c r="K14" s="2">
        <v>46235.179523626997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1176383.341460923</v>
      </c>
      <c r="H18" s="4">
        <f>G18/G5</f>
        <v>9.5646955412628784E-2</v>
      </c>
      <c r="I18">
        <v>39516</v>
      </c>
      <c r="J18" s="4">
        <f>I18/I5</f>
        <v>0.11071543644845411</v>
      </c>
      <c r="K18" s="2">
        <v>39686.597799775998</v>
      </c>
    </row>
    <row r="19" spans="2:11" x14ac:dyDescent="0.25">
      <c r="E19" s="6" t="s">
        <v>20</v>
      </c>
      <c r="F19" s="6"/>
      <c r="G19" s="2">
        <v>4892146.8622650104</v>
      </c>
      <c r="H19" s="4">
        <f>G19/G5</f>
        <v>0.39776060771652516</v>
      </c>
      <c r="I19">
        <v>134735</v>
      </c>
      <c r="J19" s="4">
        <f>I19/I5</f>
        <v>0.37749884426263958</v>
      </c>
      <c r="K19" s="2">
        <v>77470.180204528006</v>
      </c>
    </row>
    <row r="20" spans="2:11" x14ac:dyDescent="0.25">
      <c r="E20" s="6" t="s">
        <v>21</v>
      </c>
      <c r="F20" s="6"/>
      <c r="G20" s="2">
        <v>6230693.920930298</v>
      </c>
      <c r="H20" s="4">
        <f>1-H18-H19</f>
        <v>0.5065924368708461</v>
      </c>
      <c r="I20">
        <v>182664</v>
      </c>
      <c r="J20" s="4">
        <f>1-J18-J19</f>
        <v>0.51178571928890626</v>
      </c>
      <c r="K20" s="2">
        <v>139800.76298946899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163791.35029813001</v>
      </c>
      <c r="H22" s="4">
        <f>G22/G20</f>
        <v>2.6287818399796232E-2</v>
      </c>
      <c r="I22">
        <v>6679</v>
      </c>
      <c r="J22" s="4">
        <f>I22/I20</f>
        <v>3.6564402400035036E-2</v>
      </c>
      <c r="K22" s="2">
        <v>28360.348885698</v>
      </c>
    </row>
    <row r="23" spans="2:11" x14ac:dyDescent="0.25">
      <c r="F23" t="s">
        <v>24</v>
      </c>
      <c r="G23" s="2">
        <f>G20-G22</f>
        <v>6066902.5706321681</v>
      </c>
      <c r="H23" s="4">
        <f>1-H22</f>
        <v>0.97371218160020379</v>
      </c>
      <c r="I23">
        <f>I20-I22</f>
        <v>175985</v>
      </c>
      <c r="J23" s="4">
        <f>1-J22</f>
        <v>0.963435597599965</v>
      </c>
      <c r="K23" s="2">
        <f>K20-K22</f>
        <v>111440.41410377099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1927138.4625871179</v>
      </c>
      <c r="H26" s="4">
        <f>G26/G5</f>
        <v>0.15668780754420003</v>
      </c>
      <c r="I26">
        <v>55082</v>
      </c>
      <c r="J26" s="4">
        <f>I26/I5</f>
        <v>0.15432806130311139</v>
      </c>
      <c r="K26" s="2">
        <v>61769.618765580002</v>
      </c>
    </row>
    <row r="27" spans="2:11" x14ac:dyDescent="0.25">
      <c r="E27" s="6" t="s">
        <v>27</v>
      </c>
      <c r="F27" s="6"/>
      <c r="G27" s="2">
        <v>10371897.902763912</v>
      </c>
      <c r="H27" s="4">
        <f>G27/G5</f>
        <v>0.84329692650867205</v>
      </c>
      <c r="I27">
        <v>301775</v>
      </c>
      <c r="J27" s="4">
        <f>I27/I5</f>
        <v>0.84550943501954245</v>
      </c>
      <c r="K27" s="2">
        <v>195104.09740271899</v>
      </c>
    </row>
    <row r="28" spans="2:11" x14ac:dyDescent="0.25">
      <c r="E28" s="6" t="s">
        <v>28</v>
      </c>
      <c r="F28" s="6"/>
      <c r="G28" s="2">
        <v>4.2358245999999999</v>
      </c>
      <c r="H28" s="4">
        <f>G28/G5</f>
        <v>3.4439770810489178E-7</v>
      </c>
      <c r="I28">
        <v>2</v>
      </c>
      <c r="J28" s="4">
        <f>I28/I5</f>
        <v>5.6035750809016152E-6</v>
      </c>
      <c r="K28" s="2">
        <v>0</v>
      </c>
    </row>
    <row r="29" spans="2:11" x14ac:dyDescent="0.25">
      <c r="E29" s="6" t="s">
        <v>29</v>
      </c>
      <c r="F29" s="6"/>
      <c r="G29" s="2">
        <v>183.52348060099999</v>
      </c>
      <c r="H29" s="4">
        <f>G29/G5</f>
        <v>1.4921549419779319E-5</v>
      </c>
      <c r="I29">
        <v>56</v>
      </c>
      <c r="J29" s="4">
        <f>I29/I5</f>
        <v>1.5690010226524523E-4</v>
      </c>
      <c r="K29" s="2">
        <v>83.824825473999994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14691819.593337808</v>
      </c>
      <c r="H4" s="5"/>
      <c r="I4" s="1">
        <v>4286389</v>
      </c>
      <c r="J4" s="5"/>
      <c r="K4" s="3">
        <v>92860012.561231449</v>
      </c>
    </row>
    <row r="5" spans="1:11" x14ac:dyDescent="0.25">
      <c r="E5" s="6" t="s">
        <v>7</v>
      </c>
      <c r="F5" s="6"/>
      <c r="G5" s="2">
        <v>10769130.941436822</v>
      </c>
      <c r="H5" s="4">
        <f>G5/G4</f>
        <v>0.7330018499764468</v>
      </c>
      <c r="I5">
        <v>404515</v>
      </c>
      <c r="J5" s="4">
        <f>I5/I4</f>
        <v>9.4371976038572322E-2</v>
      </c>
      <c r="K5" s="2">
        <v>4065182.145476589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10438542.539884156</v>
      </c>
      <c r="H7" s="4">
        <f>G7/G5</f>
        <v>0.96930222101017938</v>
      </c>
      <c r="I7">
        <v>393213</v>
      </c>
      <c r="J7" s="4">
        <f>I7/I5</f>
        <v>0.97206036858954548</v>
      </c>
      <c r="K7" s="2">
        <v>3581985.7056066878</v>
      </c>
    </row>
    <row r="8" spans="1:11" x14ac:dyDescent="0.25">
      <c r="F8" t="s">
        <v>10</v>
      </c>
      <c r="G8" s="2">
        <f>G5-G7</f>
        <v>330588.40155266598</v>
      </c>
      <c r="H8" s="4">
        <f>1-H7</f>
        <v>3.0697778989820623E-2</v>
      </c>
      <c r="I8">
        <f>I5-I7</f>
        <v>11302</v>
      </c>
      <c r="J8" s="4">
        <f>1-J7</f>
        <v>2.7939631410454524E-2</v>
      </c>
      <c r="K8" s="2">
        <f>K5-K7</f>
        <v>483196.43986990117</v>
      </c>
    </row>
    <row r="9" spans="1:11" x14ac:dyDescent="0.25">
      <c r="E9" s="6" t="s">
        <v>11</v>
      </c>
      <c r="F9" s="6"/>
      <c r="G9" s="2">
        <v>3620110.4810034018</v>
      </c>
      <c r="H9" s="4">
        <f>1-H5-H10</f>
        <v>0.24640314006067612</v>
      </c>
      <c r="I9">
        <v>3858038</v>
      </c>
      <c r="J9" s="4">
        <f>1-J5-J10</f>
        <v>0.90006716609248494</v>
      </c>
      <c r="K9" s="2">
        <v>84980995.558045954</v>
      </c>
    </row>
    <row r="10" spans="1:11" x14ac:dyDescent="0.25">
      <c r="E10" s="6" t="s">
        <v>12</v>
      </c>
      <c r="F10" s="6"/>
      <c r="G10" s="2">
        <v>302578.17089758499</v>
      </c>
      <c r="H10" s="4">
        <f>G10/G4</f>
        <v>2.0595009962877091E-2</v>
      </c>
      <c r="I10">
        <v>23836</v>
      </c>
      <c r="J10" s="4">
        <f>I10/I4</f>
        <v>5.5608578689428324E-3</v>
      </c>
      <c r="K10" s="2">
        <v>3813834.8577089119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1915578.2820136419</v>
      </c>
      <c r="H13" s="5">
        <f>G13/G5</f>
        <v>0.17787677505554267</v>
      </c>
      <c r="I13" s="1">
        <f>I14+I15</f>
        <v>53302</v>
      </c>
      <c r="J13" s="5">
        <f>I13/I5</f>
        <v>0.13176767239780973</v>
      </c>
      <c r="K13" s="3">
        <f>K14+K15</f>
        <v>756066.64320102998</v>
      </c>
    </row>
    <row r="14" spans="1:11" x14ac:dyDescent="0.25">
      <c r="E14" s="6" t="s">
        <v>15</v>
      </c>
      <c r="F14" s="6"/>
      <c r="G14" s="2">
        <v>1915578.2820136419</v>
      </c>
      <c r="H14" s="4">
        <f>G14/G7</f>
        <v>0.18351012842017891</v>
      </c>
      <c r="I14">
        <v>53302</v>
      </c>
      <c r="J14" s="4">
        <f>I14/I7</f>
        <v>0.13555502997103352</v>
      </c>
      <c r="K14" s="2">
        <v>756066.64320102998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1090049.8443586009</v>
      </c>
      <c r="H18" s="4">
        <f>G18/G5</f>
        <v>0.10121985239908003</v>
      </c>
      <c r="I18">
        <v>37246</v>
      </c>
      <c r="J18" s="4">
        <f>I18/I5</f>
        <v>9.2075695586072204E-2</v>
      </c>
      <c r="K18" s="2">
        <v>532896.15053925395</v>
      </c>
    </row>
    <row r="19" spans="2:11" x14ac:dyDescent="0.25">
      <c r="E19" s="6" t="s">
        <v>20</v>
      </c>
      <c r="F19" s="6"/>
      <c r="G19" s="2">
        <v>4361768.733154404</v>
      </c>
      <c r="H19" s="4">
        <f>G19/G5</f>
        <v>0.40502513683545716</v>
      </c>
      <c r="I19">
        <v>132513</v>
      </c>
      <c r="J19" s="4">
        <f>I19/I5</f>
        <v>0.32758488560374771</v>
      </c>
      <c r="K19" s="2">
        <v>667717.46796829801</v>
      </c>
    </row>
    <row r="20" spans="2:11" x14ac:dyDescent="0.25">
      <c r="E20" s="6" t="s">
        <v>21</v>
      </c>
      <c r="F20" s="6"/>
      <c r="G20" s="2">
        <v>5312469.933895153</v>
      </c>
      <c r="H20" s="4">
        <f>1-H18-H19</f>
        <v>0.4937550107654628</v>
      </c>
      <c r="I20">
        <v>234527</v>
      </c>
      <c r="J20" s="4">
        <f>1-J18-J19</f>
        <v>0.58033941881018003</v>
      </c>
      <c r="K20" s="2">
        <v>2469383.9646943999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152353.53696104101</v>
      </c>
      <c r="H22" s="4">
        <f>G22/G20</f>
        <v>2.8678475145615358E-2</v>
      </c>
      <c r="I22">
        <v>11746</v>
      </c>
      <c r="J22" s="4">
        <f>I22/I20</f>
        <v>5.0083785662205206E-2</v>
      </c>
      <c r="K22" s="2">
        <v>390689.937900597</v>
      </c>
    </row>
    <row r="23" spans="2:11" x14ac:dyDescent="0.25">
      <c r="F23" t="s">
        <v>24</v>
      </c>
      <c r="G23" s="2">
        <f>G20-G22</f>
        <v>5160116.3969341116</v>
      </c>
      <c r="H23" s="4">
        <f>1-H22</f>
        <v>0.97132152485438461</v>
      </c>
      <c r="I23">
        <f>I20-I22</f>
        <v>222781</v>
      </c>
      <c r="J23" s="4">
        <f>1-J22</f>
        <v>0.94991621433779483</v>
      </c>
      <c r="K23" s="2">
        <f>K20-K22</f>
        <v>2078694.0267938029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1650601.525900461</v>
      </c>
      <c r="H26" s="4">
        <f>G26/G5</f>
        <v>0.15327156247579596</v>
      </c>
      <c r="I26">
        <v>60812</v>
      </c>
      <c r="J26" s="4">
        <f>I26/I5</f>
        <v>0.15033311496483442</v>
      </c>
      <c r="K26" s="2">
        <v>389045.28968379198</v>
      </c>
    </row>
    <row r="27" spans="2:11" x14ac:dyDescent="0.25">
      <c r="E27" s="6" t="s">
        <v>27</v>
      </c>
      <c r="F27" s="6"/>
      <c r="G27" s="2">
        <v>9102336.3039852716</v>
      </c>
      <c r="H27" s="4">
        <f>G27/G5</f>
        <v>0.84522477751309011</v>
      </c>
      <c r="I27">
        <v>342308</v>
      </c>
      <c r="J27" s="4">
        <f>I27/I5</f>
        <v>0.84621831081665699</v>
      </c>
      <c r="K27" s="2">
        <v>3675570.2518335381</v>
      </c>
    </row>
    <row r="28" spans="2:11" x14ac:dyDescent="0.25">
      <c r="E28" s="6" t="s">
        <v>28</v>
      </c>
      <c r="F28" s="6"/>
      <c r="G28" s="2">
        <v>2076.3068875539998</v>
      </c>
      <c r="H28" s="4">
        <f>G28/G5</f>
        <v>1.9280171249147967E-4</v>
      </c>
      <c r="I28">
        <v>60</v>
      </c>
      <c r="J28" s="4">
        <f>I28/I5</f>
        <v>1.4832577283907891E-4</v>
      </c>
      <c r="K28" s="2">
        <v>105.190069798</v>
      </c>
    </row>
    <row r="29" spans="2:11" x14ac:dyDescent="0.25">
      <c r="E29" s="6" t="s">
        <v>29</v>
      </c>
      <c r="F29" s="6"/>
      <c r="G29" s="2">
        <v>3468.7443482059998</v>
      </c>
      <c r="H29" s="4">
        <f>G29/G5</f>
        <v>3.2210067526054228E-4</v>
      </c>
      <c r="I29">
        <v>521</v>
      </c>
      <c r="J29" s="4">
        <f>I29/I5</f>
        <v>1.2879621274860017E-3</v>
      </c>
      <c r="K29" s="2">
        <v>190.06200004199999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12078340.503193023</v>
      </c>
    </row>
    <row r="3" spans="1:2" x14ac:dyDescent="0.25">
      <c r="A3" t="s">
        <v>32</v>
      </c>
      <c r="B3">
        <f>'NEWT - UK'!$G$8</f>
        <v>220883.62146320939</v>
      </c>
    </row>
    <row r="4" spans="1:2" x14ac:dyDescent="0.25">
      <c r="A4" t="s">
        <v>33</v>
      </c>
      <c r="B4">
        <f>'NEWT - UK'!$G$9</f>
        <v>579539.18891840999</v>
      </c>
    </row>
    <row r="5" spans="1:2" x14ac:dyDescent="0.25">
      <c r="A5" t="s">
        <v>34</v>
      </c>
      <c r="B5">
        <f>'NEWT - UK'!$G$10</f>
        <v>81.360172626999997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350276</v>
      </c>
    </row>
    <row r="16" spans="1:2" x14ac:dyDescent="0.25">
      <c r="A16" t="s">
        <v>32</v>
      </c>
      <c r="B16">
        <f>'NEWT - UK'!$I$8</f>
        <v>6639</v>
      </c>
    </row>
    <row r="17" spans="1:2" x14ac:dyDescent="0.25">
      <c r="A17" t="s">
        <v>33</v>
      </c>
      <c r="B17">
        <f>'NEWT - UK'!$I$9</f>
        <v>1060360</v>
      </c>
    </row>
    <row r="18" spans="1:2" x14ac:dyDescent="0.25">
      <c r="A18" t="s">
        <v>34</v>
      </c>
      <c r="B18">
        <f>'NEWT - UK'!$I$10</f>
        <v>19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1176383.341460923</v>
      </c>
    </row>
    <row r="28" spans="1:2" x14ac:dyDescent="0.25">
      <c r="A28" t="s">
        <v>37</v>
      </c>
      <c r="B28">
        <f>'NEWT - UK'!$G$19</f>
        <v>4892146.8622650104</v>
      </c>
    </row>
    <row r="29" spans="1:2" x14ac:dyDescent="0.25">
      <c r="A29" t="s">
        <v>38</v>
      </c>
      <c r="B29">
        <f>'NEWT - UK'!$G$22</f>
        <v>163791.35029813001</v>
      </c>
    </row>
    <row r="30" spans="1:2" x14ac:dyDescent="0.25">
      <c r="A30" t="s">
        <v>39</v>
      </c>
      <c r="B30">
        <f>'NEWT - UK'!$G$23</f>
        <v>6066902.5706321681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1927138.4625871179</v>
      </c>
    </row>
    <row r="41" spans="1:2" x14ac:dyDescent="0.25">
      <c r="A41" t="s">
        <v>42</v>
      </c>
      <c r="B41">
        <f>'NEWT - UK'!$G$27</f>
        <v>10371897.902763912</v>
      </c>
    </row>
    <row r="42" spans="1:2" x14ac:dyDescent="0.25">
      <c r="A42" t="s">
        <v>43</v>
      </c>
      <c r="B42">
        <f>'NEWT - UK'!$G$28</f>
        <v>4.2358245999999999</v>
      </c>
    </row>
    <row r="43" spans="1:2" x14ac:dyDescent="0.25">
      <c r="A43" t="s">
        <v>44</v>
      </c>
      <c r="B43">
        <f>'NEWT - UK'!$G$29</f>
        <v>183.52348060099999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2025-10-15T14:48:13Z</dcterms:created>
  <dcterms:modified xsi:type="dcterms:W3CDTF">2025-10-15T14:48:13Z</dcterms:modified>
</cp:coreProperties>
</file>