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06180AF6-05C8-4B35-B6ED-55B1927DA18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G13" i="5"/>
  <c r="H13" i="5" s="1"/>
  <c r="J10" i="5"/>
  <c r="H10" i="5"/>
  <c r="J9" i="5"/>
  <c r="H9" i="5"/>
  <c r="K8" i="5"/>
  <c r="I8" i="5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J22" i="2"/>
  <c r="H22" i="2"/>
  <c r="J20" i="2"/>
  <c r="J19" i="2"/>
  <c r="H19" i="2"/>
  <c r="J18" i="2"/>
  <c r="H18" i="2"/>
  <c r="H20" i="2" s="1"/>
  <c r="J14" i="2"/>
  <c r="H14" i="2"/>
  <c r="K13" i="2"/>
  <c r="J13" i="2"/>
  <c r="I13" i="2"/>
  <c r="G13" i="2"/>
  <c r="H13" i="2" s="1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<sst xmlns="http://schemas.openxmlformats.org/spreadsheetml/2006/main" count="82" uniqueCount="45">
  <si>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15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</si>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</sst>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13459611.02391652</c:v>
                </c:pt>
                <c:pt idx="1">
                  <c:v>293966.33319225162</c:v>
                </c:pt>
                <c:pt idx="2">
                  <c:v>731937.98873368604</c:v>
                </c:pt>
                <c:pt idx="3">
                  <c:v>828.25887745299997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25-43D4-8DDC-8089CF3C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393313</c:v>
                </c:pt>
                <c:pt idx="1">
                  <c:v>7760</c:v>
                </c:pt>
                <c:pt idx="2">
                  <c:v>1307800</c:v>
                </c:pt>
                <c:pt idx="3">
                  <c:v>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22-4FF4-8BD3-0F6C31C7F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1223645.738303788</c:v>
                </c:pt>
                <c:pt idx="1">
                  <c:v>5175329.7722255103</c:v>
                </c:pt>
                <c:pt idx="2">
                  <c:v>582892.05793931102</c:v>
                </c:pt>
                <c:pt idx="3">
                  <c:v>6771709.788640162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1C0-43C1-8C11-BD81A5D5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2193184.440393677</c:v>
                </c:pt>
                <c:pt idx="1">
                  <c:v>11554076.422970116</c:v>
                </c:pt>
                <c:pt idx="2">
                  <c:v>922.667479555</c:v>
                </c:pt>
                <c:pt idx="3">
                  <c:v>5393.8262654219998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27-4D28-AC16-D27C3BFA4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14486343.604719911</v>
      </c>
      <c r="H4" s="5"/>
      <c r="I4" s="1">
        <v>1708914</v>
      </c>
      <c r="J4" s="5"/>
      <c r="K4" s="3">
        <v>654880.79106448696</v>
      </c>
    </row>
    <row r="5" spans="1:11" x14ac:dyDescent="0.35">
      <c r="E5" s="6" t="s">
        <v>7</v>
      </c>
      <c r="F5" s="6"/>
      <c r="G5" s="2">
        <v>13753577.357108772</v>
      </c>
      <c r="H5" s="4">
        <f>G5/G4</f>
        <v>0.94941675638755452</v>
      </c>
      <c r="I5">
        <v>401073</v>
      </c>
      <c r="J5" s="4">
        <f>I5/I4</f>
        <v>0.23469466573508088</v>
      </c>
      <c r="K5" s="2">
        <v>192832.45494331999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13459611.02391652</v>
      </c>
      <c r="H7" s="4">
        <f>G7/G5</f>
        <v>0.97862619116761573</v>
      </c>
      <c r="I7">
        <v>393313</v>
      </c>
      <c r="J7" s="4">
        <f>I7/I5</f>
        <v>0.98065190127483026</v>
      </c>
      <c r="K7" s="2">
        <v>129610.788836812</v>
      </c>
    </row>
    <row r="8" spans="1:11" x14ac:dyDescent="0.35">
      <c r="F8" t="s">
        <v>10</v>
      </c>
      <c r="G8" s="2">
        <f>G5-G7</f>
        <v>293966.33319225162</v>
      </c>
      <c r="H8" s="4">
        <f>1-H7</f>
        <v>2.1373808832384267E-2</v>
      </c>
      <c r="I8">
        <f>I5-I7</f>
        <v>7760</v>
      </c>
      <c r="J8" s="4">
        <f>1-J7</f>
        <v>1.9348098725169738E-2</v>
      </c>
      <c r="K8" s="2">
        <f>K5-K7</f>
        <v>63221.666106507982</v>
      </c>
    </row>
    <row r="9" spans="1:11" x14ac:dyDescent="0.35">
      <c r="E9" s="6" t="s">
        <v>11</v>
      </c>
      <c r="F9" s="6"/>
      <c r="G9" s="2">
        <v>731937.98873368604</v>
      </c>
      <c r="H9" s="4">
        <f>1-H5-H10</f>
        <v>5.0526068461831004E-2</v>
      </c>
      <c r="I9">
        <v>1307800</v>
      </c>
      <c r="J9" s="4">
        <f>1-J5-J10</f>
        <v>0.76528134241980572</v>
      </c>
      <c r="K9" s="2">
        <v>454862.28197501402</v>
      </c>
    </row>
    <row r="10" spans="1:11" x14ac:dyDescent="0.35">
      <c r="E10" s="6" t="s">
        <v>12</v>
      </c>
      <c r="F10" s="6"/>
      <c r="G10" s="2">
        <v>828.25887745299997</v>
      </c>
      <c r="H10" s="4">
        <f>G10/G4</f>
        <v>5.7175150614482068E-5</v>
      </c>
      <c r="I10">
        <v>41</v>
      </c>
      <c r="J10" s="4">
        <f>I10/I4</f>
        <v>2.3991845113329284E-5</v>
      </c>
      <c r="K10" s="2">
        <v>7186.0541461530001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3391144.0225318391</v>
      </c>
      <c r="H13" s="5">
        <f>G13/G5</f>
        <v>0.24656450714468611</v>
      </c>
      <c r="I13" s="1">
        <f>I14+I15</f>
        <v>104690</v>
      </c>
      <c r="J13" s="5">
        <f>I13/I5</f>
        <v>0.26102480097139424</v>
      </c>
      <c r="K13" s="3">
        <f>K14+K15</f>
        <v>22906.658328367001</v>
      </c>
    </row>
    <row r="14" spans="1:11" x14ac:dyDescent="0.35">
      <c r="E14" s="6" t="s">
        <v>15</v>
      </c>
      <c r="F14" s="6"/>
      <c r="G14" s="2">
        <v>3391144.0225318391</v>
      </c>
      <c r="H14" s="4">
        <f>G14/G7</f>
        <v>0.25194963037981416</v>
      </c>
      <c r="I14">
        <v>104690</v>
      </c>
      <c r="J14" s="4">
        <f>I14/I7</f>
        <v>0.26617477683168367</v>
      </c>
      <c r="K14" s="2">
        <v>22906.658328367001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1223645.738303788</v>
      </c>
      <c r="H18" s="4">
        <f>G18/G5</f>
        <v>8.896927006931224E-2</v>
      </c>
      <c r="I18">
        <v>38343</v>
      </c>
      <c r="J18" s="4">
        <f>I18/I5</f>
        <v>9.5601050182884409E-2</v>
      </c>
      <c r="K18" s="2">
        <v>17254.473137225999</v>
      </c>
    </row>
    <row r="19" spans="2:11" x14ac:dyDescent="0.35">
      <c r="E19" s="6" t="s">
        <v>20</v>
      </c>
      <c r="F19" s="6"/>
      <c r="G19" s="2">
        <v>5175329.7722255103</v>
      </c>
      <c r="H19" s="4">
        <f>G19/G5</f>
        <v>0.37628971996515165</v>
      </c>
      <c r="I19">
        <v>144378</v>
      </c>
      <c r="J19" s="4">
        <f>I19/I5</f>
        <v>0.35997935537919529</v>
      </c>
      <c r="K19" s="2">
        <v>59527.382912093002</v>
      </c>
    </row>
    <row r="20" spans="2:11" x14ac:dyDescent="0.35">
      <c r="E20" s="6" t="s">
        <v>21</v>
      </c>
      <c r="F20" s="6"/>
      <c r="G20" s="2">
        <v>7354601.8465794725</v>
      </c>
      <c r="H20" s="4">
        <f>1-H18-H19</f>
        <v>0.53474100996553608</v>
      </c>
      <c r="I20">
        <v>218352</v>
      </c>
      <c r="J20" s="4">
        <f>1-J18-J19</f>
        <v>0.54441959443792021</v>
      </c>
      <c r="K20" s="2">
        <v>116050.598894001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582892.05793931102</v>
      </c>
      <c r="H22" s="4">
        <f>G22/G20</f>
        <v>7.9255419953210157E-2</v>
      </c>
      <c r="I22">
        <v>20745</v>
      </c>
      <c r="J22" s="4">
        <f>I22/I20</f>
        <v>9.5007144427346674E-2</v>
      </c>
      <c r="K22" s="2">
        <v>25772.072464916</v>
      </c>
    </row>
    <row r="23" spans="2:11" x14ac:dyDescent="0.35">
      <c r="F23" t="s">
        <v>24</v>
      </c>
      <c r="G23" s="2">
        <f>G20-G22</f>
        <v>6771709.788640162</v>
      </c>
      <c r="H23" s="4">
        <f>1-H22</f>
        <v>0.92074458004678983</v>
      </c>
      <c r="I23">
        <f>I20-I22</f>
        <v>197607</v>
      </c>
      <c r="J23" s="4">
        <f>1-J22</f>
        <v>0.9049928555726533</v>
      </c>
      <c r="K23" s="2">
        <f>K20-K22</f>
        <v>90278.526429085003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2193184.440393677</v>
      </c>
      <c r="H26" s="4">
        <f>G26/G5</f>
        <v>0.15946283526446245</v>
      </c>
      <c r="I26">
        <v>75649</v>
      </c>
      <c r="J26" s="4">
        <f>I26/I5</f>
        <v>0.18861653614179963</v>
      </c>
      <c r="K26" s="2">
        <v>95968.944971300007</v>
      </c>
    </row>
    <row r="27" spans="2:11" x14ac:dyDescent="0.35">
      <c r="E27" s="6" t="s">
        <v>27</v>
      </c>
      <c r="F27" s="6"/>
      <c r="G27" s="2">
        <v>11554076.422970116</v>
      </c>
      <c r="H27" s="4">
        <f>G27/G5</f>
        <v>0.84007790285908368</v>
      </c>
      <c r="I27">
        <v>325298</v>
      </c>
      <c r="J27" s="4">
        <f>I27/I5</f>
        <v>0.81106930658508547</v>
      </c>
      <c r="K27" s="2">
        <v>90702.920101226002</v>
      </c>
    </row>
    <row r="28" spans="2:11" x14ac:dyDescent="0.35">
      <c r="E28" s="6" t="s">
        <v>28</v>
      </c>
      <c r="F28" s="6"/>
      <c r="G28" s="2">
        <v>922.667479555</v>
      </c>
      <c r="H28" s="4">
        <f>G28/G5</f>
        <v>6.7085635656682698E-5</v>
      </c>
      <c r="I28">
        <v>11</v>
      </c>
      <c r="J28" s="4">
        <f>I28/I5</f>
        <v>2.7426428605266372E-5</v>
      </c>
      <c r="K28" s="2">
        <v>922.667479555</v>
      </c>
    </row>
    <row r="29" spans="2:11" x14ac:dyDescent="0.35">
      <c r="E29" s="6" t="s">
        <v>29</v>
      </c>
      <c r="F29" s="6"/>
      <c r="G29" s="2">
        <v>5393.8262654219998</v>
      </c>
      <c r="H29" s="4">
        <f>G29/G5</f>
        <v>3.9217624079702495E-4</v>
      </c>
      <c r="I29">
        <v>115</v>
      </c>
      <c r="J29" s="4">
        <f>I29/I5</f>
        <v>2.86730844509603E-4</v>
      </c>
      <c r="K29" s="2">
        <v>5237.9223912389998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16873100.896596935</v>
      </c>
      <c r="H4" s="5"/>
      <c r="I4" s="1">
        <v>3934737</v>
      </c>
      <c r="J4" s="5"/>
      <c r="K4" s="3">
        <v>134698675.6126104</v>
      </c>
    </row>
    <row r="5" spans="1:11" x14ac:dyDescent="0.35">
      <c r="E5" s="6" t="s">
        <v>7</v>
      </c>
      <c r="F5" s="6"/>
      <c r="G5" s="2">
        <v>13679784.549765488</v>
      </c>
      <c r="H5" s="4">
        <f>G5/G4</f>
        <v>0.81074514006637077</v>
      </c>
      <c r="I5">
        <v>530363</v>
      </c>
      <c r="J5" s="4">
        <f>I5/I4</f>
        <v>0.13478994911222783</v>
      </c>
      <c r="K5" s="2">
        <v>1955240.0173354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13200863.519372296</v>
      </c>
      <c r="H7" s="4">
        <f>G7/G5</f>
        <v>0.96499060137599879</v>
      </c>
      <c r="I7">
        <v>516826</v>
      </c>
      <c r="J7" s="4">
        <f>I7/I5</f>
        <v>0.97447597211721027</v>
      </c>
      <c r="K7" s="2">
        <v>1497663.9966167931</v>
      </c>
    </row>
    <row r="8" spans="1:11" x14ac:dyDescent="0.35">
      <c r="F8" t="s">
        <v>10</v>
      </c>
      <c r="G8" s="2">
        <f>G5-G7</f>
        <v>478921.03039319254</v>
      </c>
      <c r="H8" s="4">
        <f>1-H7</f>
        <v>3.5009398624001209E-2</v>
      </c>
      <c r="I8">
        <f>I5-I7</f>
        <v>13537</v>
      </c>
      <c r="J8" s="4">
        <f>1-J7</f>
        <v>2.5524027882789735E-2</v>
      </c>
      <c r="K8" s="2">
        <f>K5-K7</f>
        <v>457576.02071860689</v>
      </c>
    </row>
    <row r="9" spans="1:11" x14ac:dyDescent="0.35">
      <c r="E9" s="6" t="s">
        <v>11</v>
      </c>
      <c r="F9" s="6"/>
      <c r="G9" s="2">
        <v>2841367.046536718</v>
      </c>
      <c r="H9" s="4">
        <f>1-H5-H10</f>
        <v>0.16839625768549632</v>
      </c>
      <c r="I9">
        <v>3379346</v>
      </c>
      <c r="J9" s="4">
        <f>1-J5-J10</f>
        <v>0.85884926997662103</v>
      </c>
      <c r="K9" s="2">
        <v>128173435.31118909</v>
      </c>
    </row>
    <row r="10" spans="1:11" x14ac:dyDescent="0.35">
      <c r="E10" s="6" t="s">
        <v>12</v>
      </c>
      <c r="F10" s="6"/>
      <c r="G10" s="2">
        <v>351949.30029473</v>
      </c>
      <c r="H10" s="4">
        <f>G10/G4</f>
        <v>2.0858602248132897E-2</v>
      </c>
      <c r="I10">
        <v>25028</v>
      </c>
      <c r="J10" s="4">
        <f>I10/I4</f>
        <v>6.3607809111511137E-3</v>
      </c>
      <c r="K10" s="2">
        <v>4570000.2840858987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2861625.5973875402</v>
      </c>
      <c r="H13" s="5">
        <f>G13/G5</f>
        <v>0.2091864522410623</v>
      </c>
      <c r="I13" s="1">
        <f>I14+I15</f>
        <v>93628</v>
      </c>
      <c r="J13" s="5">
        <f>I13/I5</f>
        <v>0.17653569347786327</v>
      </c>
      <c r="K13" s="3">
        <f>K14+K15</f>
        <v>266582.81779849197</v>
      </c>
    </row>
    <row r="14" spans="1:11" x14ac:dyDescent="0.35">
      <c r="E14" s="6" t="s">
        <v>15</v>
      </c>
      <c r="F14" s="6"/>
      <c r="G14" s="2">
        <v>2861625.5973875402</v>
      </c>
      <c r="H14" s="4">
        <f>G14/G7</f>
        <v>0.21677563692618279</v>
      </c>
      <c r="I14">
        <v>93628</v>
      </c>
      <c r="J14" s="4">
        <f>I14/I7</f>
        <v>0.18115961658275706</v>
      </c>
      <c r="K14" s="2">
        <v>266582.81779849197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1449426.9605088951</v>
      </c>
      <c r="H18" s="4">
        <f>G18/G5</f>
        <v>0.10595393189388663</v>
      </c>
      <c r="I18">
        <v>48898</v>
      </c>
      <c r="J18" s="4">
        <f>I18/I5</f>
        <v>9.2197230953139642E-2</v>
      </c>
      <c r="K18" s="2">
        <v>211512.84963252</v>
      </c>
    </row>
    <row r="19" spans="2:11" x14ac:dyDescent="0.35">
      <c r="E19" s="6" t="s">
        <v>20</v>
      </c>
      <c r="F19" s="6"/>
      <c r="G19" s="2">
        <v>5772501.8449150873</v>
      </c>
      <c r="H19" s="4">
        <f>G19/G5</f>
        <v>0.42197315490718346</v>
      </c>
      <c r="I19">
        <v>186855</v>
      </c>
      <c r="J19" s="4">
        <f>I19/I5</f>
        <v>0.35231530102967212</v>
      </c>
      <c r="K19" s="2">
        <v>324746.47314667603</v>
      </c>
    </row>
    <row r="20" spans="2:11" x14ac:dyDescent="0.35">
      <c r="E20" s="6" t="s">
        <v>21</v>
      </c>
      <c r="F20" s="6"/>
      <c r="G20" s="2">
        <v>6456678.2687448403</v>
      </c>
      <c r="H20" s="4">
        <f>1-H18-H19</f>
        <v>0.47207291319892986</v>
      </c>
      <c r="I20">
        <v>294544</v>
      </c>
      <c r="J20" s="4">
        <f>1-J18-J19</f>
        <v>0.55548746801718829</v>
      </c>
      <c r="K20" s="2">
        <v>1376306.3726273801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484723.95109614101</v>
      </c>
      <c r="H22" s="4">
        <f>G22/G20</f>
        <v>7.5073270019131666E-2</v>
      </c>
      <c r="I22">
        <v>25841</v>
      </c>
      <c r="J22" s="4">
        <f>I22/I20</f>
        <v>8.7732223369004297E-2</v>
      </c>
      <c r="K22" s="2">
        <v>266272.70703765302</v>
      </c>
    </row>
    <row r="23" spans="2:11" x14ac:dyDescent="0.35">
      <c r="F23" t="s">
        <v>24</v>
      </c>
      <c r="G23" s="2">
        <f>G20-G22</f>
        <v>5971954.3176486995</v>
      </c>
      <c r="H23" s="4">
        <f>1-H22</f>
        <v>0.92492672998086833</v>
      </c>
      <c r="I23">
        <f>I20-I22</f>
        <v>268703</v>
      </c>
      <c r="J23" s="4">
        <f>1-J22</f>
        <v>0.91226777663099567</v>
      </c>
      <c r="K23" s="2">
        <f>K20-K22</f>
        <v>1110033.665589727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1762639.1057561659</v>
      </c>
      <c r="H26" s="4">
        <f>G26/G5</f>
        <v>0.12884991714188823</v>
      </c>
      <c r="I26">
        <v>65720</v>
      </c>
      <c r="J26" s="4">
        <f>I26/I5</f>
        <v>0.12391512982617565</v>
      </c>
      <c r="K26" s="2">
        <v>321143.468911601</v>
      </c>
    </row>
    <row r="27" spans="2:11" x14ac:dyDescent="0.35">
      <c r="E27" s="6" t="s">
        <v>27</v>
      </c>
      <c r="F27" s="6"/>
      <c r="G27" s="2">
        <v>11907094.957183665</v>
      </c>
      <c r="H27" s="4">
        <f>G27/G5</f>
        <v>0.87041538657769191</v>
      </c>
      <c r="I27">
        <v>463542</v>
      </c>
      <c r="J27" s="4">
        <f>I27/I5</f>
        <v>0.87400893350403408</v>
      </c>
      <c r="K27" s="2">
        <v>1633575.759886195</v>
      </c>
    </row>
    <row r="28" spans="2:11" x14ac:dyDescent="0.35">
      <c r="E28" s="6" t="s">
        <v>28</v>
      </c>
      <c r="F28" s="6"/>
      <c r="G28" s="2">
        <v>251.68079916900001</v>
      </c>
      <c r="H28" s="4">
        <f>G28/G5</f>
        <v>1.8398008993008194E-5</v>
      </c>
      <c r="I28">
        <v>23</v>
      </c>
      <c r="J28" s="4">
        <f>I28/I5</f>
        <v>4.336652443703652E-5</v>
      </c>
      <c r="K28" s="2">
        <v>105.024888347</v>
      </c>
    </row>
    <row r="29" spans="2:11" x14ac:dyDescent="0.35">
      <c r="E29" s="6" t="s">
        <v>29</v>
      </c>
      <c r="F29" s="6"/>
      <c r="G29" s="2">
        <v>1508.7804309180001</v>
      </c>
      <c r="H29" s="4">
        <f>G29/G5</f>
        <v>1.1029270420372702E-4</v>
      </c>
      <c r="I29">
        <v>550</v>
      </c>
      <c r="J29" s="4">
        <f>I29/I5</f>
        <v>1.0370255843639169E-3</v>
      </c>
      <c r="K29" s="2">
        <v>207.10761119099999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13459611.02391652</v>
      </c>
    </row>
    <row r="3" spans="1:2" x14ac:dyDescent="0.35">
      <c r="A3" t="s">
        <v>32</v>
      </c>
      <c r="B3">
        <f>'NEWT - UK'!$G$8</f>
        <v>293966.33319225162</v>
      </c>
    </row>
    <row r="4" spans="1:2" x14ac:dyDescent="0.35">
      <c r="A4" t="s">
        <v>33</v>
      </c>
      <c r="B4">
        <f>'NEWT - UK'!$G$9</f>
        <v>731937.98873368604</v>
      </c>
    </row>
    <row r="5" spans="1:2" x14ac:dyDescent="0.35">
      <c r="A5" t="s">
        <v>34</v>
      </c>
      <c r="B5">
        <f>'NEWT - UK'!$G$10</f>
        <v>828.25887745299997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393313</v>
      </c>
    </row>
    <row r="16" spans="1:2" x14ac:dyDescent="0.35">
      <c r="A16" t="s">
        <v>32</v>
      </c>
      <c r="B16">
        <f>'NEWT - UK'!$I$8</f>
        <v>7760</v>
      </c>
    </row>
    <row r="17" spans="1:2" x14ac:dyDescent="0.35">
      <c r="A17" t="s">
        <v>33</v>
      </c>
      <c r="B17">
        <f>'NEWT - UK'!$I$9</f>
        <v>1307800</v>
      </c>
    </row>
    <row r="18" spans="1:2" x14ac:dyDescent="0.35">
      <c r="A18" t="s">
        <v>34</v>
      </c>
      <c r="B18">
        <f>'NEWT - UK'!$I$10</f>
        <v>41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1223645.738303788</v>
      </c>
    </row>
    <row r="28" spans="1:2" x14ac:dyDescent="0.35">
      <c r="A28" t="s">
        <v>37</v>
      </c>
      <c r="B28">
        <f>'NEWT - UK'!$G$19</f>
        <v>5175329.7722255103</v>
      </c>
    </row>
    <row r="29" spans="1:2" x14ac:dyDescent="0.35">
      <c r="A29" t="s">
        <v>38</v>
      </c>
      <c r="B29">
        <f>'NEWT - UK'!$G$22</f>
        <v>582892.05793931102</v>
      </c>
    </row>
    <row r="30" spans="1:2" x14ac:dyDescent="0.35">
      <c r="A30" t="s">
        <v>39</v>
      </c>
      <c r="B30">
        <f>'NEWT - UK'!$G$23</f>
        <v>6771709.788640162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2193184.440393677</v>
      </c>
    </row>
    <row r="41" spans="1:2" x14ac:dyDescent="0.35">
      <c r="A41" t="s">
        <v>42</v>
      </c>
      <c r="B41">
        <f>'NEWT - UK'!$G$27</f>
        <v>11554076.422970116</v>
      </c>
    </row>
    <row r="42" spans="1:2" x14ac:dyDescent="0.35">
      <c r="A42" t="s">
        <v>43</v>
      </c>
      <c r="B42">
        <f>'NEWT - UK'!$G$28</f>
        <v>922.667479555</v>
      </c>
    </row>
    <row r="43" spans="1:2" x14ac:dyDescent="0.35">
      <c r="A43" t="s">
        <v>44</v>
      </c>
      <c r="B43">
        <f>'NEWT - UK'!$G$29</f>
        <v>5393.8262654219998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2026-05-19T17:40:50Z</dcterms:created>
  <dcterms:modified xsi:type="dcterms:W3CDTF">2026-05-19T17:40:50Z</dcterms:modified>
</cp:coreProperties>
</file>